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mc:AlternateContent xmlns:mc="http://schemas.openxmlformats.org/markup-compatibility/2006">
    <mc:Choice Requires="x15">
      <x15ac:absPath xmlns:x15ac="http://schemas.microsoft.com/office/spreadsheetml/2010/11/ac" url="C:\Users\charlesl\Documents\Github\maturity-model\draft\"/>
    </mc:Choice>
  </mc:AlternateContent>
  <xr:revisionPtr revIDLastSave="0" documentId="13_ncr:1_{1F424861-3D99-4A4F-B9F5-99EEDF0F114C}" xr6:coauthVersionLast="47" xr6:coauthVersionMax="47" xr10:uidLastSave="{00000000-0000-0000-0000-000000000000}"/>
  <bookViews>
    <workbookView xWindow="-120" yWindow="-120" windowWidth="29040" windowHeight="15720" tabRatio="729"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Knowledge&amp;Skills" sheetId="12" r:id="rId7"/>
    <sheet name="3.3 Support" sheetId="13" r:id="rId8"/>
    <sheet name="3.4 ICT Dev Life Cycle" sheetId="4" r:id="rId9"/>
    <sheet name="3.5 Personnel" sheetId="5" r:id="rId10"/>
    <sheet name="3.6 Procurement" sheetId="6" r:id="rId11"/>
    <sheet name="3.7 Culture" sheetId="7" r:id="rId12"/>
    <sheet name="Status Levels" sheetId="19" r:id="rId13"/>
    <sheet name="status" sheetId="8"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40" i="7" l="1"/>
  <c r="B36" i="7"/>
  <c r="B35" i="7"/>
  <c r="B34" i="7"/>
  <c r="B33" i="7"/>
  <c r="B47" i="6"/>
  <c r="B48" i="6" s="1"/>
  <c r="I7" i="17" s="1"/>
  <c r="B43" i="6"/>
  <c r="J7" i="17" s="1"/>
  <c r="B42" i="6"/>
  <c r="B41" i="6"/>
  <c r="B40" i="6"/>
  <c r="B40" i="5"/>
  <c r="B41" i="5" s="1"/>
  <c r="I6" i="17" s="1"/>
  <c r="B36" i="5"/>
  <c r="J6" i="17" s="1"/>
  <c r="B35" i="5"/>
  <c r="B34" i="5"/>
  <c r="B33" i="5"/>
  <c r="B56" i="4"/>
  <c r="B57" i="4" s="1"/>
  <c r="I5" i="17" s="1"/>
  <c r="B52" i="4"/>
  <c r="J5" i="17" s="1"/>
  <c r="B51" i="4"/>
  <c r="B50" i="4"/>
  <c r="B49" i="4"/>
  <c r="B59" i="13"/>
  <c r="C59" i="13" s="1"/>
  <c r="B4" i="17" s="1"/>
  <c r="B55" i="13"/>
  <c r="J4" i="17" s="1"/>
  <c r="B54" i="13"/>
  <c r="B53" i="13"/>
  <c r="B52" i="13"/>
  <c r="B42" i="12"/>
  <c r="B43" i="12" s="1"/>
  <c r="I3" i="17" s="1"/>
  <c r="B38" i="12"/>
  <c r="J3" i="17" s="1"/>
  <c r="B37" i="12"/>
  <c r="B36" i="12"/>
  <c r="B35" i="12"/>
  <c r="B68" i="11"/>
  <c r="B64" i="11"/>
  <c r="B63" i="11"/>
  <c r="B62" i="11"/>
  <c r="B61" i="11"/>
  <c r="B65" i="11" l="1"/>
  <c r="B1" i="13"/>
  <c r="H4" i="17" s="1"/>
  <c r="B1" i="12"/>
  <c r="H3" i="17" s="1"/>
  <c r="C40" i="6"/>
  <c r="C7" i="17" s="1"/>
  <c r="C41" i="6"/>
  <c r="D7" i="17" s="1"/>
  <c r="C42" i="6"/>
  <c r="E7" i="17" s="1"/>
  <c r="C43" i="6"/>
  <c r="F7" i="17" s="1"/>
  <c r="C47" i="6"/>
  <c r="B7" i="17" s="1"/>
  <c r="B44" i="6"/>
  <c r="C44" i="6" s="1"/>
  <c r="G7" i="17" s="1"/>
  <c r="B1" i="4"/>
  <c r="H5" i="17" s="1"/>
  <c r="B37" i="5"/>
  <c r="C37" i="5" s="1"/>
  <c r="G6" i="17" s="1"/>
  <c r="C40" i="5"/>
  <c r="B6" i="17" s="1"/>
  <c r="B1" i="5"/>
  <c r="H6" i="17" s="1"/>
  <c r="C34" i="5"/>
  <c r="D6" i="17" s="1"/>
  <c r="C33" i="5"/>
  <c r="C6" i="17" s="1"/>
  <c r="C36" i="5"/>
  <c r="F6" i="17" s="1"/>
  <c r="C35" i="5"/>
  <c r="E6" i="17" s="1"/>
  <c r="C50" i="4"/>
  <c r="D5" i="17" s="1"/>
  <c r="C49" i="4"/>
  <c r="C5" i="17" s="1"/>
  <c r="C52" i="4"/>
  <c r="F5" i="17" s="1"/>
  <c r="C51" i="4"/>
  <c r="E5" i="17" s="1"/>
  <c r="B53" i="4"/>
  <c r="C53" i="4" s="1"/>
  <c r="G5" i="17" s="1"/>
  <c r="C56" i="4"/>
  <c r="B5" i="17" s="1"/>
  <c r="B56" i="13"/>
  <c r="B60" i="13"/>
  <c r="B39" i="12"/>
  <c r="C39" i="12" s="1"/>
  <c r="G3" i="17" s="1"/>
  <c r="C35" i="12"/>
  <c r="C3" i="17" s="1"/>
  <c r="C38" i="12"/>
  <c r="F3" i="17" s="1"/>
  <c r="C37" i="12"/>
  <c r="E3" i="17" s="1"/>
  <c r="C36" i="12"/>
  <c r="D3" i="17" s="1"/>
  <c r="C42" i="12"/>
  <c r="B3" i="17" s="1"/>
  <c r="C53" i="13" l="1"/>
  <c r="D4" i="17" s="1"/>
  <c r="I4" i="17"/>
  <c r="C54" i="13"/>
  <c r="E4" i="17" s="1"/>
  <c r="C55" i="13"/>
  <c r="F4" i="17" s="1"/>
  <c r="C56" i="13"/>
  <c r="G4" i="17" s="1"/>
  <c r="C52" i="13"/>
  <c r="C4" i="17" s="1"/>
  <c r="I139" i="14" l="1"/>
  <c r="I119" i="14"/>
  <c r="H119" i="14"/>
  <c r="H122" i="14" s="1"/>
  <c r="G118" i="14"/>
  <c r="G117" i="14"/>
  <c r="G116" i="14"/>
  <c r="G115" i="14"/>
  <c r="G114" i="14"/>
  <c r="G113" i="14"/>
  <c r="G112" i="14"/>
  <c r="D50" i="15"/>
  <c r="E54" i="15"/>
  <c r="E50" i="15" s="1"/>
  <c r="E55" i="15"/>
  <c r="E56" i="15"/>
  <c r="E53" i="15"/>
  <c r="H11" i="14"/>
  <c r="C13" i="14"/>
  <c r="D13" i="14"/>
  <c r="E13" i="14"/>
  <c r="F13" i="14"/>
  <c r="B13" i="14"/>
  <c r="G9" i="14"/>
  <c r="G13" i="14" s="1"/>
  <c r="G8" i="14"/>
  <c r="G6" i="14"/>
  <c r="G7" i="14"/>
  <c r="G10" i="14"/>
  <c r="G5" i="14"/>
  <c r="G4" i="14"/>
  <c r="D137" i="14"/>
  <c r="E137" i="14"/>
  <c r="F133" i="14"/>
  <c r="F138" i="14"/>
  <c r="F136" i="14"/>
  <c r="E136" i="14"/>
  <c r="E135" i="14"/>
  <c r="D133" i="14"/>
  <c r="C132" i="14"/>
  <c r="E132" i="14"/>
  <c r="C136" i="14"/>
  <c r="D132" i="14"/>
  <c r="F134" i="14"/>
  <c r="C133" i="14"/>
  <c r="F137" i="14"/>
  <c r="C138" i="14"/>
  <c r="C135" i="14"/>
  <c r="H133" i="14"/>
  <c r="E133" i="14"/>
  <c r="F132" i="14"/>
  <c r="D136" i="14"/>
  <c r="H137" i="14"/>
  <c r="C137" i="14"/>
  <c r="G133" i="14"/>
  <c r="G136" i="14"/>
  <c r="G137" i="14"/>
  <c r="E138" i="14" l="1"/>
  <c r="D138" i="14"/>
  <c r="H136" i="14"/>
  <c r="G135" i="14"/>
  <c r="H135" i="14"/>
  <c r="D135" i="14"/>
  <c r="F135" i="14"/>
  <c r="D134" i="14"/>
  <c r="C134" i="14"/>
  <c r="E134" i="14"/>
  <c r="H132" i="14"/>
  <c r="H139" i="14" s="1"/>
  <c r="H142" i="14" s="1"/>
  <c r="H138" i="14" l="1"/>
  <c r="G138" i="14"/>
  <c r="G134" i="14"/>
  <c r="H134" i="14"/>
  <c r="J2" i="17"/>
  <c r="G132" i="14"/>
  <c r="B69" i="11" l="1"/>
  <c r="I2" i="17" s="1"/>
  <c r="B1" i="11"/>
  <c r="H2" i="17" s="1"/>
  <c r="C68" i="11"/>
  <c r="B2" i="17" s="1"/>
  <c r="C65" i="11" l="1"/>
  <c r="G2" i="17" s="1"/>
  <c r="C62" i="11"/>
  <c r="D2" i="17" s="1"/>
  <c r="C64" i="11"/>
  <c r="F2" i="17" s="1"/>
  <c r="C63" i="11"/>
  <c r="E2" i="17" s="1"/>
  <c r="C61" i="11"/>
  <c r="C2" i="17" s="1"/>
  <c r="B1" i="6"/>
  <c r="H7" i="17" s="1"/>
  <c r="J8" i="17"/>
  <c r="J9" i="17" s="1"/>
  <c r="C40" i="7"/>
  <c r="B8" i="17" s="1"/>
  <c r="B9" i="17" s="1"/>
  <c r="B1" i="7" l="1"/>
  <c r="H8" i="17" s="1"/>
  <c r="H9" i="17" s="1"/>
  <c r="B41" i="7"/>
  <c r="B37" i="7"/>
  <c r="C34" i="7" l="1"/>
  <c r="D8" i="17" s="1"/>
  <c r="D9" i="17" s="1"/>
  <c r="I8" i="17"/>
  <c r="I9" i="17" s="1"/>
  <c r="B10" i="17" s="1"/>
  <c r="C36" i="7"/>
  <c r="F8" i="17" s="1"/>
  <c r="F9" i="17" s="1"/>
  <c r="C35" i="7"/>
  <c r="E8" i="17" s="1"/>
  <c r="E9" i="17" s="1"/>
  <c r="C33" i="7"/>
  <c r="C8" i="17" s="1"/>
  <c r="C9" i="17" s="1"/>
  <c r="C37" i="7"/>
  <c r="G8" i="17" s="1"/>
  <c r="G9" i="17" s="1"/>
</calcChain>
</file>

<file path=xl/sharedStrings.xml><?xml version="1.0" encoding="utf-8"?>
<sst xmlns="http://schemas.openxmlformats.org/spreadsheetml/2006/main" count="719" uniqueCount="359">
  <si>
    <t xml:space="preserve">Sample Communications Dimension Assessment Date: </t>
  </si>
  <si>
    <t>Assessment Scope:</t>
  </si>
  <si>
    <t>Comments for dimension assessment:</t>
  </si>
  <si>
    <t>Outcomes &amp; Proof Points</t>
  </si>
  <si>
    <t>Preconditions for accessible communication</t>
  </si>
  <si>
    <t>Status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</si>
  <si>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</si>
  <si>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</si>
  <si>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</si>
  <si>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</si>
  <si>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</si>
  <si>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</si>
  <si>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</si>
  <si>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</si>
  <si>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</si>
  <si>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</si>
  <si>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</si>
  <si>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</si>
  <si>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</si>
  <si>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</si>
  <si>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</si>
  <si>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</si>
  <si>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</si>
  <si>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</si>
  <si>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</si>
  <si>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</si>
  <si>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</si>
  <si>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</si>
  <si>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</si>
  <si>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</si>
  <si>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</si>
  <si>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</si>
  <si>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</si>
  <si>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</si>
  <si>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</si>
  <si>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</si>
  <si>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</si>
  <si>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</si>
  <si>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</si>
  <si>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</si>
  <si>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</si>
  <si>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</si>
  <si>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</si>
  <si>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</si>
  <si>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</si>
  <si>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</si>
  <si>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</si>
  <si>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</si>
  <si>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</si>
  <si>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</si>
  <si>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</si>
  <si>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</si>
  <si>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</si>
  <si>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</si>
  <si>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</si>
  <si>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</si>
  <si>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</si>
  <si>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</si>
  <si>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</si>
  <si>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</si>
  <si>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</si>
  <si>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</si>
  <si>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</si>
  <si>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</si>
  <si>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</si>
  <si>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</si>
  <si>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Support</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</si>
  <si>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</si>
  <si>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</si>
  <si>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</si>
  <si>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</si>
  <si>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</si>
  <si>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</si>
  <si>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</si>
  <si>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</si>
  <si>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</si>
  <si>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</si>
  <si>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</si>
  <si>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</si>
  <si>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</si>
  <si>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</si>
  <si>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</si>
  <si>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</si>
  <si>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</si>
  <si>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</si>
  <si>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</si>
  <si>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</si>
  <si>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</si>
  <si>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</si>
  <si>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</si>
  <si>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</si>
  <si>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</si>
  <si>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</si>
  <si>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</si>
  <si>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</si>
  <si>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</si>
  <si>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</si>
  <si>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</si>
  <si>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</si>
  <si>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</si>
  <si>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</si>
  <si>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</si>
  <si>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</si>
  <si>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</si>
  <si>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</si>
  <si>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</si>
  <si>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</si>
  <si>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</si>
  <si>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</si>
  <si>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</si>
  <si>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</si>
  <si>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</si>
  <si>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</si>
  <si>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</si>
  <si>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</si>
  <si>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</si>
  <si>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</si>
  <si>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</si>
  <si>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</si>
  <si>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</si>
  <si>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</si>
  <si>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</si>
  <si>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</si>
  <si>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</si>
  <si>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</si>
  <si>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</si>
  <si>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</si>
  <si>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</si>
  <si>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</si>
  <si>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</si>
  <si>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</si>
  <si>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</si>
  <si>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</si>
  <si>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</si>
  <si>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</si>
  <si>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</si>
  <si>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</si>
  <si>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</si>
  <si>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</si>
  <si>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Culture</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</si>
  <si>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</si>
  <si>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</si>
  <si>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</si>
  <si>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</si>
  <si>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</si>
  <si>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</si>
  <si>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</si>
  <si>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</si>
  <si>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</si>
  <si>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</si>
  <si>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</si>
  <si>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</si>
  <si>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</si>
  <si>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</si>
  <si>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</si>
  <si>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</si>
  <si>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</si>
  <si>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</si>
  <si>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</si>
  <si>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</si>
  <si>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</si>
  <si>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</si>
  <si>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</si>
  <si>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</si>
  <si>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</si>
  <si>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</si>
  <si>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</si>
  <si>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</si>
  <si>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</si>
  <si>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</si>
  <si>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</si>
  <si>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</si>
  <si>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</si>
  <si>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</si>
  <si>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</si>
  <si>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</si>
  <si>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</si>
  <si>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</si>
  <si>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</si>
  <si>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</si>
  <si>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</si>
  <si>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</si>
  <si>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</si>
  <si>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</si>
  <si>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</si>
  <si>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</si>
  <si>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</si>
  <si>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</si>
  <si>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</si>
  <si>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</si>
  <si>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</si>
  <si>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</si>
  <si>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</si>
  <si>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</si>
  <si>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</si>
  <si>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</si>
  <si>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</si>
  <si>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</si>
  <si>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</si>
  <si>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</si>
  <si>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</si>
  <si>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</si>
  <si>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</si>
  <si>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</si>
  <si>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</si>
  <si>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</si>
  <si>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</si>
  <si>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</si>
  <si>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</si>
  <si>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</si>
  <si>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</si>
  <si>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</si>
  <si>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</si>
  <si>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</si>
  <si>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</si>
  <si>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</si>
  <si>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</si>
  <si>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</si>
  <si>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</si>
  <si>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</si>
  <si>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</si>
  <si>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</si>
  <si>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</si>
  <si>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</si>
  <si>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</si>
  <si>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</si>
  <si>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</si>
  <si>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</si>
  <si>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</si>
  <si>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</si>
  <si>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</si>
  <si>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</si>
  <si>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</si>
  <si>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</si>
  <si>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</si>
  <si>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</si>
  <si>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</si>
  <si>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</si>
  <si>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</si>
  <si>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</si>
  <si>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</si>
  <si>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Total Number of Proofpoints</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</si>
  <si>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</si>
  <si>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</si>
  <si>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</si>
  <si>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</si>
  <si>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</si>
  <si>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</si>
  <si>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</si>
  <si>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</si>
  <si>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</si>
  <si>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</si>
  <si>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</si>
  <si>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</si>
  <si>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</si>
  <si>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</si>
  <si>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</si>
  <si>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Fixed each Dimention header # of proofpoints left to be assessed</t>
  </si>
  <si>
    <t>Added missing alt text for Full Tally Data visualization.</t>
  </si>
  <si>
    <t>Added missing description of 3.1 Communications cells A6 &amp; A8</t>
  </si>
  <si>
    <t>Reduced width of status column for all dimensions</t>
  </si>
  <si>
    <t>Fixed all dimenions - Totals missed new proofpoint added</t>
  </si>
  <si>
    <t>Fixed All dimention - Total percentages fixed formula</t>
  </si>
  <si>
    <t>Not Applicable Proofpoints</t>
  </si>
  <si>
    <t>Total Number of Proofpoints Counted</t>
  </si>
  <si>
    <t>Justification</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</si>
  <si>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</si>
  <si>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</si>
  <si>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</si>
  <si>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</si>
  <si>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</si>
  <si>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</si>
  <si>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Each Dimension tab contains the “proof points” to be used for the assessment.</t>
  </si>
  <si>
    <t>Example:</t>
  </si>
  <si>
    <t>Go to the 3.3 Support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</si>
  <si>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</si>
  <si>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</si>
  <si>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</si>
  <si>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</si>
  <si>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</si>
  <si>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</si>
  <si>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</si>
  <si>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</si>
  <si>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</si>
  <si>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</si>
  <si>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</si>
  <si>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</si>
  <si>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Status Level</t>
  </si>
  <si>
    <t>Justification / Comments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</si>
  <si>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</si>
  <si>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</si>
  <si>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</si>
  <si>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</si>
  <si>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</si>
  <si>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</si>
  <si>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</si>
  <si>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</si>
  <si>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</si>
  <si>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r>
      <rPr>
        <b/>
        <sz val="12"/>
        <color rgb="FF000000"/>
        <rFont val="Arial"/>
        <family val="2"/>
      </rPr>
      <t>Inactive</t>
    </r>
    <r>
      <rPr>
        <sz val="12"/>
        <color rgb="FF000000"/>
        <rFont val="Arial"/>
        <family val="2"/>
      </rPr>
      <t xml:space="preserve"> - No effort towards making internal or external communications accessible.
</t>
    </r>
    <r>
      <rPr>
        <b/>
        <sz val="12"/>
        <color rgb="FF000000"/>
        <rFont val="Arial"/>
        <family val="2"/>
      </rPr>
      <t>Launch</t>
    </r>
    <r>
      <rPr>
        <sz val="12"/>
        <color rgb="FF000000"/>
        <rFont val="Arial"/>
        <family val="2"/>
      </rPr>
      <t xml:space="preserve"> - Plans in place for making all internal / external communications accessible (and compliant with accessibility regulations, where applicable).
</t>
    </r>
    <r>
      <rPr>
        <b/>
        <sz val="12"/>
        <color rgb="FF000000"/>
        <rFont val="Arial"/>
        <family val="2"/>
      </rPr>
      <t>Integrate</t>
    </r>
    <r>
      <rPr>
        <sz val="12"/>
        <color rgb="FF000000"/>
        <rFont val="Arial"/>
        <family val="2"/>
      </rPr>
      <t xml:space="preserve"> -  Communications roadmap in place, integration of accessibility criteria into most internal and external communications is being implemented. Non-accessible tools replaced, or procurement of accessible tools in process. Internal and external delivery of accessible communications across most media and platforms.
</t>
    </r>
    <r>
      <rPr>
        <b/>
        <sz val="12"/>
        <color rgb="FF000000"/>
        <rFont val="Arial"/>
        <family val="2"/>
      </rPr>
      <t>Optimize</t>
    </r>
    <r>
      <rPr>
        <sz val="12"/>
        <color rgb="FF000000"/>
        <rFont val="Arial"/>
        <family val="2"/>
      </rPr>
      <t xml:space="preserve"> -  All processes, procedures, and tools are in place, used consistently, and are regularly reviewed and refined to ensure that all internal and external communications are fully accessible.</t>
    </r>
  </si>
  <si>
    <t>Total Inactive</t>
  </si>
  <si>
    <t>Total Launch</t>
  </si>
  <si>
    <t>Total Integrate</t>
  </si>
  <si>
    <t>Total Optimized</t>
  </si>
  <si>
    <t>Added an assessment log section for each dimension after the proofpoints totals.</t>
  </si>
  <si>
    <t>Below the totals of each Dimension tab has an assessment log which should be filled out by the person who is conducting the assessment for that dimension.</t>
  </si>
  <si>
    <r>
      <t>Accessible communications is an umbrella term for clear, direct, and easy-to-understand communications that are renderable in multiple formats so that all users have equivalent access. It considers barriers to accessing information and removes them or provides alternatives.</t>
    </r>
    <r>
      <rPr>
        <b/>
        <sz val="12"/>
        <color rgb="FF000000"/>
        <rFont val="Arial"/>
        <family val="2"/>
      </rPr>
      <t xml:space="preserve">
Goal of this dimension:</t>
    </r>
    <r>
      <rPr>
        <sz val="12"/>
        <color rgb="FF000000"/>
        <rFont val="Arial"/>
        <family val="2"/>
      </rPr>
      <t xml:space="preserve"> Communications need to be accessible to the widest audience possible and meet the requirements set forth by accessibility standards. Accessible communications applies to all communications that are:
external and internal
formal and informal
major and minor
generated by the school district directly or by third parties under contract to the organization</t>
    </r>
  </si>
  <si>
    <t>Simplified status selection to a single column for each dimension.</t>
  </si>
  <si>
    <t>Knowledge &amp; Skills Assessment Log</t>
  </si>
  <si>
    <r>
      <rPr>
        <sz val="12"/>
        <rFont val="Arial"/>
        <family val="2"/>
      </rPr>
      <t>Internal and external personnel at all levels of an organization should have accessibility knowledge and skills relevant to their organizational role. Accessibility knowledge and skills relevant to each individual's position help employees understand their part in achieving the organization's accessibility goals.</t>
    </r>
    <r>
      <rPr>
        <b/>
        <sz val="12"/>
        <rFont val="Arial"/>
        <family val="2"/>
      </rPr>
      <t xml:space="preserve">
Goal of this dimension: </t>
    </r>
    <r>
      <rPr>
        <sz val="12"/>
        <rFont val="Arial"/>
        <family val="2"/>
      </rPr>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r>
  </si>
  <si>
    <r>
      <rPr>
        <b/>
        <sz val="11"/>
        <rFont val="Arial"/>
        <family val="2"/>
      </rPr>
      <t>Inactive</t>
    </r>
    <r>
      <rPr>
        <sz val="11"/>
        <rFont val="Arial"/>
        <family val="2"/>
      </rPr>
      <t xml:space="preserve"> - None; no efforts at all around developing W3C accessible technology, disability inclusion, or improving accessibility knowledge and skills.
</t>
    </r>
    <r>
      <rPr>
        <b/>
        <sz val="11"/>
        <rFont val="Arial"/>
        <family val="2"/>
      </rPr>
      <t>Launch</t>
    </r>
    <r>
      <rPr>
        <sz val="11"/>
        <rFont val="Arial"/>
        <family val="2"/>
      </rPr>
      <t xml:space="preserve"> - Recognized need for organization-wide accessibility and disability inclusion, as well as accessibility expertise. Planning initiated, but activities not well organized. Skill areas are identified, plans for organization wide surveys to identify gaps initiated, but not implemented. Some training courses established professional development is not required or monitored.
</t>
    </r>
    <r>
      <rPr>
        <b/>
        <sz val="11"/>
        <rFont val="Arial"/>
        <family val="2"/>
      </rPr>
      <t>Integrate</t>
    </r>
    <r>
      <rPr>
        <sz val="11"/>
        <rFont val="Arial"/>
        <family val="2"/>
      </rPr>
      <t xml:space="preserve"> - 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 Workforce skills and training roadmap includes accessibility objectives for: Knowledge and skills assessments, available training for their role, current information on new technologies, platforms, and tools. Training is available to enhance knowledge and skills around ICT accessibility, and disability inclusion with training metrics established
</t>
    </r>
    <r>
      <rPr>
        <b/>
        <sz val="11"/>
        <rFont val="Arial"/>
        <family val="2"/>
      </rPr>
      <t>Optimize</t>
    </r>
    <r>
      <rPr>
        <sz val="11"/>
        <rFont val="Arial"/>
        <family val="2"/>
      </rPr>
      <t xml:space="preserve"> - Full organization ICT accessibility maturity. Organization-wide, role-based expertise in accessibility and disability inclusion is well-defined, evaluated, remediated, and continuously enhanced and consistently implemented across the organization. Required and preferred knowledge and skills are consistently communicated to all personnel including position descriptions, hiring announcements, and project management. Workforce is periodically evaluated to ensure knowledge and skills are current with the most up to date standards and accessibility practices. Periodic analysis used to identify knowledge gaps. Annual training (conferences, events, online, etc.) is provided to maintain skills current with ICT accessibility requirements and industry best practices. Workforce inclusion training incorporates accessibility for persons with disabilities. Certification programs are available.</t>
    </r>
  </si>
  <si>
    <t>Support Assessment Log</t>
  </si>
  <si>
    <r>
      <rPr>
        <sz val="12"/>
        <rFont val="Arial"/>
        <family val="2"/>
      </rPr>
      <t xml:space="preserve">Both internal employees and external customers with disabilities need support with regard to the organization's ICT. This includes reasonable accommodations for employees and customer support specific to users' ICT accessibility needs.
</t>
    </r>
    <r>
      <rPr>
        <b/>
        <sz val="12"/>
        <rFont val="Arial"/>
        <family val="2"/>
      </rPr>
      <t xml:space="preserve">
Goal of this dimension: </t>
    </r>
    <r>
      <rPr>
        <sz val="12"/>
        <rFont val="Arial"/>
        <family val="2"/>
      </rPr>
      <t>Support for internal employees and external customers with disabilities. This includes reasonable accommodations for employees and customer support that is specific to users' accessibility needs.</t>
    </r>
  </si>
  <si>
    <r>
      <t>Inactive</t>
    </r>
    <r>
      <rPr>
        <sz val="12"/>
        <rFont val="Arial"/>
        <family val="2"/>
      </rPr>
      <t xml:space="preserve"> - No accessibility effort at all around support for employees or customers.
</t>
    </r>
    <r>
      <rPr>
        <b/>
        <sz val="12"/>
        <rFont val="Arial"/>
        <family val="2"/>
      </rPr>
      <t>Launch</t>
    </r>
    <r>
      <rPr>
        <sz val="12"/>
        <rFont val="Arial"/>
        <family val="2"/>
      </rPr>
      <t xml:space="preserve"> - Plans in place to provide basic information about accessibility to customers and to employees. For employees: Written reasonable accommodation policy and process in place to provide accommodations. Employees are made aware of availability of accommodations. For customers: Pertinent support information available to all customers (could be a policy statement link on site).
</t>
    </r>
    <r>
      <rPr>
        <b/>
        <sz val="12"/>
        <rFont val="Arial"/>
        <family val="2"/>
      </rPr>
      <t>Integrate</t>
    </r>
    <r>
      <rPr>
        <sz val="12"/>
        <rFont val="Arial"/>
        <family val="2"/>
      </rPr>
      <t xml:space="preserve"> - Customers: Dedicated section on Accessibility in the Help section of customer-facing website. FAQ or Help topics include common accessibility questions and answers. Employees: Tools and process in place to facilitate requests for accommodations. Hiring managers have access to disability awareness training.
</t>
    </r>
    <r>
      <rPr>
        <b/>
        <sz val="12"/>
        <rFont val="Arial"/>
        <family val="2"/>
      </rPr>
      <t>Optimize</t>
    </r>
    <r>
      <rPr>
        <sz val="12"/>
        <rFont val="Arial"/>
        <family val="2"/>
      </rPr>
      <t xml:space="preserve"> - Customers: Fully trained customer support staff able to support users' accessibility questions. Multiple ways to communicate with technical support are provided that meet the needs of customers with disabilities.</t>
    </r>
    <r>
      <rPr>
        <b/>
        <sz val="12"/>
        <rFont val="Arial"/>
        <family val="2"/>
      </rPr>
      <t xml:space="preserve"> </t>
    </r>
    <r>
      <rPr>
        <sz val="12"/>
        <rFont val="Arial"/>
        <family val="2"/>
      </rPr>
      <t>Employees/Talent Acquisition: Candidates are offered accommodations for their interviews. Disability Employee Resource Group(s) provide social and professional support to employees with disabilities.</t>
    </r>
  </si>
  <si>
    <t>ICT Dev Life Cycle</t>
  </si>
  <si>
    <r>
      <t xml:space="preserve">Accessible Information and Communication Technologies (ICT) serves as a critical enabler that allow persons with disabilities to realize full and effective opportunities to participate, on the basis of equality, in all aspects of society and development that involve technology. 
</t>
    </r>
    <r>
      <rPr>
        <b/>
        <sz val="12"/>
        <color rgb="FF000000"/>
        <rFont val="Arial"/>
        <family val="2"/>
      </rPr>
      <t xml:space="preserve">
Goal of this dimension:</t>
    </r>
    <r>
      <rPr>
        <sz val="12"/>
        <color rgb="FF000000"/>
        <rFont val="Arial"/>
        <family val="2"/>
      </rPr>
      <t xml:space="preserve">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r>
  </si>
  <si>
    <r>
      <rPr>
        <b/>
        <sz val="12"/>
        <rFont val="Arial"/>
        <family val="2"/>
      </rPr>
      <t>Inactive</t>
    </r>
    <r>
      <rPr>
        <sz val="12"/>
        <rFont val="Arial"/>
        <family val="2"/>
      </rPr>
      <t xml:space="preserve"> - No accessibility effort at all around ICT development. If ACRs are required, they are not being produced.
</t>
    </r>
    <r>
      <rPr>
        <b/>
        <sz val="12"/>
        <rFont val="Arial"/>
        <family val="2"/>
      </rPr>
      <t>Launch</t>
    </r>
    <r>
      <rPr>
        <sz val="12"/>
        <rFont val="Arial"/>
        <family val="2"/>
      </rPr>
      <t xml:space="preserve"> - Some awareness and recognition of the need for accessible ICT development, inconsistently approached, decentralized. Accessibility efforts may be limited in scope to new products, applications, and websites.
</t>
    </r>
    <r>
      <rPr>
        <b/>
        <sz val="12"/>
        <rFont val="Arial"/>
        <family val="2"/>
      </rPr>
      <t>Integrate</t>
    </r>
    <r>
      <rPr>
        <sz val="12"/>
        <rFont val="Arial"/>
        <family val="2"/>
      </rPr>
      <t xml:space="preserve"> -  Thought leader in Accessibility on ICT development with strong ICT development knowledge and skills, structural, standardized and reported approach. Accessibility requirements are considered and practiced during ICT design, development, and testing, but are not consistently applied across the ICT portfolio. Some attempt is made to remediate existing products, applications, and websites.
</t>
    </r>
    <r>
      <rPr>
        <b/>
        <sz val="12"/>
        <rFont val="Arial"/>
        <family val="2"/>
      </rPr>
      <t>Optimize</t>
    </r>
    <r>
      <rPr>
        <sz val="12"/>
        <rFont val="Arial"/>
        <family val="2"/>
      </rPr>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Release management includes gates for accessibility quality. Maintenance releases are re-inspected for accessibility. ACRs are kept up to date and made available, as needed, for procurable ICT. Research deliberately seeks out and evaluates input from users with disabilities.</t>
    </r>
  </si>
  <si>
    <t>ICT Dev Life Cycle Assessment Log</t>
  </si>
  <si>
    <t>Personnel Assessment Log</t>
  </si>
  <si>
    <t>Peronnel</t>
  </si>
  <si>
    <r>
      <rPr>
        <sz val="12"/>
        <rFont val="Arial"/>
        <family val="2"/>
      </rPr>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r>
    <r>
      <rPr>
        <b/>
        <sz val="12"/>
        <rFont val="Arial"/>
        <family val="2"/>
      </rPr>
      <t xml:space="preserve">
Goal of this Dimension: </t>
    </r>
    <r>
      <rPr>
        <sz val="12"/>
        <rFont val="Arial"/>
        <family val="2"/>
      </rPr>
      <t>Should be supported by progress or completion of Culture Proof Points or other criteria</t>
    </r>
  </si>
  <si>
    <r>
      <rPr>
        <b/>
        <sz val="12"/>
        <color rgb="FF000000"/>
        <rFont val="Arial"/>
        <family val="2"/>
        <scheme val="minor"/>
      </rPr>
      <t>Inactive</t>
    </r>
    <r>
      <rPr>
        <sz val="12"/>
        <color rgb="FF000000"/>
        <rFont val="Arial"/>
        <family val="2"/>
        <scheme val="minor"/>
      </rPr>
      <t xml:space="preserve"> - No staffing effort towards achieving organization-wide ICT accessibility maturity by including people with disabilities in the workforce. Possibly some informal activities. None; No effort at all around recruiting, retaining, or engaging employees with disabilities.
</t>
    </r>
    <r>
      <rPr>
        <b/>
        <sz val="12"/>
        <color rgb="FF000000"/>
        <rFont val="Arial"/>
        <family val="2"/>
        <scheme val="minor"/>
      </rPr>
      <t>Launch</t>
    </r>
    <r>
      <rPr>
        <sz val="12"/>
        <color rgb="FF000000"/>
        <rFont val="Arial"/>
        <family val="2"/>
        <scheme val="minor"/>
      </rPr>
      <t xml:space="preserve"> - Recognized need to include employees with disabilities in the workforce to contribute to organization-wide ICT accessibility maturity. Planning initiated, but recruitment, retention, and engagement, activities around disability inclusion are not well organized. Hiring announcements encourage applications from the disability community. Disability inclusion is specifically articulated in companies diversity and inclusion policy, and statement. Champion has been designated to facilitate, and mature disability inclusion.
</t>
    </r>
    <r>
      <rPr>
        <b/>
        <sz val="12"/>
        <color rgb="FF000000"/>
        <rFont val="Arial"/>
        <family val="2"/>
        <scheme val="minor"/>
      </rPr>
      <t>Integrate</t>
    </r>
    <r>
      <rPr>
        <sz val="12"/>
        <color rgb="FF000000"/>
        <rFont val="Arial"/>
        <family val="2"/>
        <scheme val="minor"/>
      </rPr>
      <t xml:space="preserve"> - 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 Strategic positions are identified for employees with disabilities to be placed in that will help audit, and drive, the development of accessible products, services. Targeted recruiting of employees with disabilities Accessible recruiting process.
</t>
    </r>
    <r>
      <rPr>
        <b/>
        <sz val="12"/>
        <color rgb="FF000000"/>
        <rFont val="Arial"/>
        <family val="2"/>
        <scheme val="minor"/>
      </rPr>
      <t>Optimize</t>
    </r>
    <r>
      <rPr>
        <sz val="12"/>
        <color rgb="FF000000"/>
        <rFont val="Arial"/>
        <family val="2"/>
        <scheme val="minor"/>
      </rPr>
      <t xml:space="preserve"> - 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r>
  </si>
  <si>
    <t>Procurement Assessment Log</t>
  </si>
  <si>
    <t>Procurement is a strategic process focused on finding and acquiring cost-effective products needed by an organization. Activities in procurement include sourcing, negotiation, and selection of goods and services.
The majority of ICT (Information and Communication Technologies ) assets used in an organization are the result of procurement transactions and contracts. When accessibility criteria are integrated into processes and contract language for procuring ICT, an organization can be more capable of providing accessible products, services and workplaces. Should be supported by progress or completion of Procurement Proof Points or other criteria.</t>
  </si>
  <si>
    <r>
      <t xml:space="preserve">Inactive - </t>
    </r>
    <r>
      <rPr>
        <sz val="12"/>
        <rFont val="Arial"/>
        <family val="2"/>
      </rPr>
      <t xml:space="preserve">No ICT Accessibility Initiatives In Procurement </t>
    </r>
    <r>
      <rPr>
        <b/>
        <sz val="12"/>
        <rFont val="Arial"/>
        <family val="2"/>
      </rPr>
      <t xml:space="preserve">
Launch - </t>
    </r>
    <r>
      <rPr>
        <sz val="12"/>
        <rFont val="Arial"/>
        <family val="2"/>
      </rPr>
      <t>Recognized need for accessibility criteria in procurement process(s). Work initiated to identify and integrate accessibility into procurement processes and language into all ICT related solicitation documents, vendor responses, and contracts.</t>
    </r>
    <r>
      <rPr>
        <b/>
        <sz val="12"/>
        <rFont val="Arial"/>
        <family val="2"/>
      </rPr>
      <t xml:space="preserve">
Integrate - </t>
    </r>
    <r>
      <rPr>
        <sz val="12"/>
        <rFont val="Arial"/>
        <family val="2"/>
      </rPr>
      <t>Full and consistent use of accessibility processes and criteria in all procurements with an ICT component in the contract decision making process. Solicitation and contract language complete. Responses analyzed by accessibility or trained procurement professionals. Scoring model developed and its use begun. Communications mechanism in place to inform vendors of accessibility requirements.</t>
    </r>
    <r>
      <rPr>
        <b/>
        <sz val="12"/>
        <rFont val="Arial"/>
        <family val="2"/>
      </rPr>
      <t xml:space="preserve">
Optimize - </t>
    </r>
    <r>
      <rPr>
        <sz val="12"/>
        <rFont val="Arial"/>
        <family val="2"/>
      </rPr>
      <t>Full and consistent use of accessibility processes and criteria in all procurements with an ICT component in the contract decision making process. Processes are in place, used consistently, and regularly reviewed /  refined as needed.</t>
    </r>
  </si>
  <si>
    <t>Policy Documentation</t>
  </si>
  <si>
    <t>Culture Assessment Log</t>
  </si>
  <si>
    <r>
      <t xml:space="preserve">Organizational culture consists of shared beliefs, values, policies, and processes established by leaders that ultimately shape employee perceptions, behaviors, and understanding. 
</t>
    </r>
    <r>
      <rPr>
        <b/>
        <sz val="12"/>
        <color theme="1"/>
        <rFont val="Arial"/>
        <family val="2"/>
      </rPr>
      <t>Goal of this Dimension:</t>
    </r>
    <r>
      <rPr>
        <sz val="12"/>
        <color theme="1"/>
        <rFont val="Arial"/>
        <family val="2"/>
      </rPr>
      <t xml:space="preserve">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Should be supported by progress or completion of Culture Proof Points or other criteria </t>
    </r>
  </si>
  <si>
    <r>
      <rPr>
        <b/>
        <sz val="12"/>
        <color rgb="FF000000"/>
        <rFont val="Arial"/>
        <family val="2"/>
        <scheme val="minor"/>
      </rPr>
      <t>Inactive</t>
    </r>
    <r>
      <rPr>
        <sz val="12"/>
        <color rgb="FF000000"/>
        <rFont val="Arial"/>
        <family val="2"/>
        <scheme val="minor"/>
      </rPr>
      <t xml:space="preserve"> - No diversity culture or diversity culture does not include disability. No policy, organizational structure or other initiatives for ICT Accessibility.
</t>
    </r>
    <r>
      <rPr>
        <b/>
        <sz val="12"/>
        <color rgb="FF000000"/>
        <rFont val="Arial"/>
        <family val="2"/>
        <scheme val="minor"/>
      </rPr>
      <t>Launch</t>
    </r>
    <r>
      <rPr>
        <sz val="12"/>
        <color rgb="FF000000"/>
        <rFont val="Arial"/>
        <family val="2"/>
        <scheme val="minor"/>
      </rPr>
      <t xml:space="preserve"> - Recognized a need organization-wide cultural programs, planning initiated with limited  or ad hoc activity. Work initiated to identify and integrate ICT accessibility organizational processes and governance, including policies, processes, and practices that impact employees and external audiences; leadership for the initiative; cultural programs formulated, but not yet implemented.
</t>
    </r>
    <r>
      <rPr>
        <b/>
        <sz val="12"/>
        <color rgb="FF000000"/>
        <rFont val="Arial"/>
        <family val="2"/>
        <scheme val="minor"/>
      </rPr>
      <t>Integrate</t>
    </r>
    <r>
      <rPr>
        <sz val="12"/>
        <color rgb="FF000000"/>
        <rFont val="Arial"/>
        <family val="2"/>
        <scheme val="minor"/>
      </rPr>
      <t xml:space="preserve"> - Metrics established, hiring practices implemented; policies now in place with partial execution, diversity training initiated and but not compete; communities of practice established
</t>
    </r>
    <r>
      <rPr>
        <b/>
        <sz val="12"/>
        <color rgb="FF000000"/>
        <rFont val="Arial"/>
        <family val="2"/>
        <scheme val="minor"/>
      </rPr>
      <t>Optimize</t>
    </r>
    <r>
      <rPr>
        <sz val="12"/>
        <color rgb="FF000000"/>
        <rFont val="Arial"/>
        <family val="2"/>
        <scheme val="minor"/>
      </rPr>
      <t xml:space="preserve"> - Strong cultural awareness, appreciation, sensitivity, and support for all aspects of internal and external IT for accessibility and people with disabilities. Policies, processes, and practices are in place, used consistently, and regularly reviewed and refined as needed. All employees have understanding and sensitivity to the importance of IT accessibility, how / if it fits within the roles and responsibilities, and has an appreciation for the value of a diverse population both within and external to the organization.</t>
    </r>
  </si>
  <si>
    <t>Organizational Culture of Disability Inclusion</t>
  </si>
  <si>
    <t># of Proofpoints Counted</t>
  </si>
  <si>
    <t>Proof Points Completed</t>
  </si>
  <si>
    <t>Percentage of Proofpoints</t>
  </si>
  <si>
    <t>0 Not Applicable</t>
  </si>
  <si>
    <t>1 Inactive</t>
  </si>
  <si>
    <t>2 Launch</t>
  </si>
  <si>
    <t>3 Integrate</t>
  </si>
  <si>
    <t>4 Optimize</t>
  </si>
  <si>
    <t>Added Status Level sheet for customized levels, improved color contrast and count total headings in each dimension.</t>
  </si>
  <si>
    <t>Knowledge and Skills</t>
  </si>
  <si>
    <t>Write In Answer (Who Filled out this Assessment)</t>
  </si>
  <si>
    <t>Dimension Information and Goals</t>
  </si>
  <si>
    <t>g</t>
  </si>
  <si>
    <t>Status Level Interpretation</t>
  </si>
  <si>
    <t>Moved Assessment Log to top of each dimension</t>
  </si>
  <si>
    <t xml:space="preserve"> - A change management tab (Cover)</t>
  </si>
  <si>
    <t xml:space="preserve"> - An instructions tab (Use Instructions - this sheet)</t>
  </si>
  <si>
    <t xml:space="preserve"> - A tally / reporting tab that displays the results of the organization’s assessment (Full Tally)</t>
  </si>
  <si>
    <t xml:space="preserve"> - 7 Dimension tabs (1 for each of the model Dimensions)</t>
  </si>
  <si>
    <t>The top of each Dimension tab shows the Dimension definition and describes each of the four maturity stages. Below that is the list of the Dimension’s proof points.</t>
  </si>
  <si>
    <t xml:space="preserve">Each proof point should be assessed for maturity level using the general Level descriptions  at the top of each Dimension worksheet </t>
  </si>
  <si>
    <t xml:space="preserve">The Status Level and Justification / Comments columns to the right of the Proof points blank are to be completed by the organization. When completed, they will indicate that the organization has reached a particular level. The level documented should be supported by evidence such as statements or reference information in the Justification / Comments Column that can be used to claim that the selected level has been met. </t>
  </si>
  <si>
    <r>
      <t>Go to the Proof points in the</t>
    </r>
    <r>
      <rPr>
        <sz val="14"/>
        <color rgb="FF000000"/>
        <rFont val="Arial"/>
        <family val="2"/>
      </rPr>
      <t xml:space="preserve"> Employee Support Section and find the proof point "Written policy on requesting and providing employee accommodations"</t>
    </r>
  </si>
  <si>
    <t>At the bottom of the table,  you will see column sums of all the proof point responses at the various maturity Levels. Below that  are the percentages of the proof point responses at each Level which will automatically be transferred to the “Full Tally” tab.</t>
  </si>
  <si>
    <t>Revised Instructions and improved Bar Chart on Tally Sheet</t>
  </si>
  <si>
    <t xml:space="preserve">Note that if the level “0 Not applicable” is selected, a justification must included in the Comments / Justification column </t>
  </si>
  <si>
    <t>In addition to using a mouse to select from a dropdown list of pre-defined status levels, you can also use a keyboard to access the list, entering 0 for Not Applicable, 1 for Inactive, 2 for Launch, 3 for Integrate, and 4 for Optimize. The hotkey Alt + Down-Arrow will also bring up the predefined list of choices for the Status Level of each proof point.</t>
  </si>
  <si>
    <t>To the right of the proof point, you will see a blank cell in the "Status Level" column. Click in the cell, or Alt Down-Arrow, and a drop-down selector will appear. Select the appropriate maturity level from the drop down list and the selection will then appear in the cell along with a color background corresponding to the level selected.</t>
  </si>
  <si>
    <t>Note: Changing the above status levels will automatically adjust what the dropdown status's will appear for each Dimension.  However the Final Tally page will still refer to the original values.</t>
  </si>
  <si>
    <t>W3C Accessibility Maturity Model Assessment Tool V 1.7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</si>
</sst>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4">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1"/>
      <color rgb="FFFFFFFF"/>
      <name val="Arial"/>
      <family val="2"/>
    </font>
    <font>
      <sz val="11"/>
      <color theme="1"/>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rgb="FF000000"/>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b/>
      <sz val="12"/>
      <color theme="1"/>
      <name val="Arial"/>
      <family val="2"/>
      <scheme val="minor"/>
    </font>
    <font>
      <u/>
      <sz val="10"/>
      <color theme="10"/>
      <name val="Arial"/>
      <family val="2"/>
      <scheme val="minor"/>
    </font>
    <font>
      <sz val="12"/>
      <color rgb="FF000000"/>
      <name val="Arial"/>
      <family val="2"/>
      <scheme val="minor"/>
    </font>
    <font>
      <b/>
      <sz val="12"/>
      <color theme="0"/>
      <name val="Arial"/>
      <family val="2"/>
    </font>
    <font>
      <u/>
      <sz val="12"/>
      <color theme="10"/>
      <name val="Arial"/>
      <family val="2"/>
      <scheme val="minor"/>
    </font>
    <font>
      <sz val="12"/>
      <color theme="0"/>
      <name val="Calibri"/>
      <family val="2"/>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theme="1"/>
      <name val="Calibri"/>
      <family val="2"/>
    </font>
    <font>
      <b/>
      <sz val="14"/>
      <color theme="1"/>
      <name val="Arial"/>
      <family val="2"/>
      <scheme val="minor"/>
    </font>
    <font>
      <b/>
      <sz val="14"/>
      <color theme="1"/>
      <name val="Calibri"/>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
      <sz val="12"/>
      <color theme="0"/>
      <name val="Arial"/>
      <family val="2"/>
    </font>
    <font>
      <b/>
      <sz val="12"/>
      <color theme="0"/>
      <name val="Sans-serif"/>
    </font>
    <font>
      <sz val="16"/>
      <color theme="0"/>
      <name val="Arial"/>
      <family val="2"/>
    </font>
    <font>
      <b/>
      <sz val="12"/>
      <color theme="1"/>
      <name val="Calibri"/>
      <family val="2"/>
    </font>
    <font>
      <b/>
      <sz val="12"/>
      <color theme="1"/>
      <name val="Arial"/>
      <family val="2"/>
    </font>
    <font>
      <sz val="10"/>
      <color rgb="FF000000"/>
      <name val="Arial"/>
      <family val="2"/>
      <scheme val="minor"/>
    </font>
    <font>
      <b/>
      <sz val="12"/>
      <name val="Arial"/>
      <family val="2"/>
    </font>
    <font>
      <sz val="12"/>
      <name val="Arial"/>
      <family val="2"/>
    </font>
    <font>
      <sz val="11"/>
      <name val="Arial"/>
      <family val="2"/>
    </font>
    <font>
      <b/>
      <sz val="11"/>
      <name val="Arial"/>
      <family val="2"/>
    </font>
    <font>
      <sz val="14"/>
      <color rgb="FF000000"/>
      <name val="Arial"/>
      <family val="2"/>
      <scheme val="minor"/>
    </font>
    <font>
      <sz val="10"/>
      <name val="Arial"/>
      <family val="2"/>
      <scheme val="minor"/>
    </font>
    <font>
      <b/>
      <sz val="11"/>
      <color theme="0"/>
      <name val="Arial"/>
      <family val="2"/>
    </font>
    <font>
      <b/>
      <sz val="14"/>
      <color theme="0"/>
      <name val="Arial"/>
      <family val="2"/>
    </font>
    <font>
      <sz val="12"/>
      <color theme="0"/>
      <name val="Arial"/>
      <family val="2"/>
      <scheme val="minor"/>
    </font>
    <font>
      <sz val="16"/>
      <color theme="0"/>
      <name val="Arial"/>
      <family val="2"/>
      <scheme val="minor"/>
    </font>
    <font>
      <b/>
      <sz val="18"/>
      <color rgb="FF000000"/>
      <name val="Arial"/>
      <family val="2"/>
      <scheme val="minor"/>
    </font>
    <font>
      <sz val="14"/>
      <color rgb="FF000000"/>
      <name val="Aptos"/>
      <family val="2"/>
    </font>
    <font>
      <b/>
      <sz val="14"/>
      <color rgb="FF0F4761"/>
      <name val="Arial"/>
      <family val="2"/>
      <scheme val="minor"/>
    </font>
    <font>
      <sz val="14"/>
      <color rgb="FF000000"/>
      <name val="Arial"/>
      <family val="2"/>
    </font>
    <font>
      <sz val="14"/>
      <color rgb="FF0F4761"/>
      <name val="Arial"/>
      <family val="2"/>
      <scheme val="minor"/>
    </font>
    <font>
      <u/>
      <sz val="14"/>
      <color theme="10"/>
      <name val="Arial"/>
      <family val="2"/>
      <scheme val="minor"/>
    </font>
  </fonts>
  <fills count="52">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rgb="FFB7B7B7"/>
        <bgColor rgb="FFB7B7B7"/>
      </patternFill>
    </fill>
    <fill>
      <patternFill patternType="solid">
        <fgColor rgb="FFFAD9D6"/>
        <bgColor rgb="FFFAD9D6"/>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1" tint="0.249977111117893"/>
        <bgColor indexed="64"/>
      </patternFill>
    </fill>
    <fill>
      <patternFill patternType="solid">
        <fgColor theme="2" tint="-0.34998626667073579"/>
        <bgColor indexed="64"/>
      </patternFill>
    </fill>
    <fill>
      <patternFill patternType="solid">
        <fgColor theme="1" tint="0.249977111117893"/>
        <bgColor rgb="FF000000"/>
      </patternFill>
    </fill>
    <fill>
      <patternFill patternType="solid">
        <fgColor theme="8" tint="0.79998168889431442"/>
        <bgColor indexed="64"/>
      </patternFill>
    </fill>
    <fill>
      <patternFill patternType="solid">
        <fgColor rgb="FFFFFF00"/>
        <bgColor indexed="64"/>
      </patternFill>
    </fill>
    <fill>
      <patternFill patternType="solid">
        <fgColor rgb="FFFFFF00"/>
        <bgColor theme="4" tint="0.79998168889431442"/>
      </patternFill>
    </fill>
    <fill>
      <patternFill patternType="solid">
        <fgColor theme="4" tint="0.39997558519241921"/>
        <bgColor indexed="64"/>
      </patternFill>
    </fill>
    <fill>
      <patternFill patternType="solid">
        <fgColor theme="4" tint="0.39997558519241921"/>
        <bgColor theme="4"/>
      </patternFill>
    </fill>
    <fill>
      <patternFill patternType="solid">
        <fgColor theme="3" tint="0.249977111117893"/>
        <bgColor rgb="FFB7B7B7"/>
      </patternFill>
    </fill>
    <fill>
      <patternFill patternType="solid">
        <fgColor theme="3" tint="0.249977111117893"/>
        <bgColor indexed="64"/>
      </patternFill>
    </fill>
    <fill>
      <patternFill patternType="solid">
        <fgColor theme="3" tint="0.34998626667073579"/>
        <bgColor rgb="FFB7B7B7"/>
      </patternFill>
    </fill>
    <fill>
      <patternFill patternType="solid">
        <fgColor theme="3" tint="0.34998626667073579"/>
        <bgColor indexed="64"/>
      </patternFill>
    </fill>
    <fill>
      <patternFill patternType="solid">
        <fgColor theme="3" tint="0.34998626667073579"/>
        <bgColor rgb="FF999999"/>
      </patternFill>
    </fill>
    <fill>
      <patternFill patternType="solid">
        <fgColor theme="3" tint="0.34998626667073579"/>
        <bgColor rgb="FFD9D9D9"/>
      </patternFill>
    </fill>
    <fill>
      <patternFill patternType="solid">
        <fgColor theme="1" tint="0.34998626667073579"/>
        <bgColor indexed="64"/>
      </patternFill>
    </fill>
    <fill>
      <patternFill patternType="solid">
        <fgColor theme="4" tint="-0.249977111117893"/>
        <bgColor indexed="64"/>
      </patternFill>
    </fill>
    <fill>
      <patternFill patternType="solid">
        <fgColor theme="0"/>
        <bgColor rgb="FF434343"/>
      </patternFill>
    </fill>
    <fill>
      <patternFill patternType="solid">
        <fgColor theme="1" tint="0.34998626667073579"/>
        <bgColor rgb="FFB7B7B7"/>
      </patternFill>
    </fill>
    <fill>
      <patternFill patternType="solid">
        <fgColor theme="1" tint="0.249977111117893"/>
        <bgColor rgb="FFD9D9D9"/>
      </patternFill>
    </fill>
    <fill>
      <patternFill patternType="solid">
        <fgColor theme="9" tint="0.79998168889431442"/>
        <bgColor theme="4" tint="0.79998168889431442"/>
      </patternFill>
    </fill>
    <fill>
      <patternFill patternType="solid">
        <fgColor theme="4" tint="0.59999389629810485"/>
        <bgColor theme="4" tint="0.79998168889431442"/>
      </patternFill>
    </fill>
  </fills>
  <borders count="28">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right/>
      <top/>
      <bottom/>
      <diagonal/>
    </border>
    <border>
      <left style="thin">
        <color rgb="FF000000"/>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rgb="FF000000"/>
      </left>
      <right/>
      <top style="thin">
        <color rgb="FF000000"/>
      </top>
      <bottom/>
      <diagonal/>
    </border>
    <border>
      <left style="medium">
        <color indexed="64"/>
      </left>
      <right style="thin">
        <color rgb="FF000000"/>
      </right>
      <top style="medium">
        <color indexed="64"/>
      </top>
      <bottom style="thin">
        <color rgb="FF000000"/>
      </bottom>
      <diagonal/>
    </border>
    <border>
      <left style="thin">
        <color rgb="FF000000"/>
      </left>
      <right style="medium">
        <color indexed="64"/>
      </right>
      <top style="medium">
        <color indexed="64"/>
      </top>
      <bottom style="thin">
        <color rgb="FF000000"/>
      </bottom>
      <diagonal/>
    </border>
    <border>
      <left style="medium">
        <color indexed="64"/>
      </left>
      <right style="thin">
        <color rgb="FF000000"/>
      </right>
      <top style="thin">
        <color rgb="FF000000"/>
      </top>
      <bottom style="thin">
        <color rgb="FF000000"/>
      </bottom>
      <diagonal/>
    </border>
    <border>
      <left style="medium">
        <color indexed="64"/>
      </left>
      <right style="thin">
        <color rgb="FF000000"/>
      </right>
      <top style="thin">
        <color rgb="FF000000"/>
      </top>
      <bottom style="medium">
        <color indexed="64"/>
      </bottom>
      <diagonal/>
    </border>
    <border>
      <left style="thin">
        <color rgb="FF000000"/>
      </left>
      <right style="medium">
        <color indexed="64"/>
      </right>
      <top style="thin">
        <color rgb="FF000000"/>
      </top>
      <bottom style="medium">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s>
  <cellStyleXfs count="7">
    <xf numFmtId="0" fontId="0" fillId="0" borderId="0"/>
    <xf numFmtId="0" fontId="23" fillId="0" borderId="4"/>
    <xf numFmtId="0" fontId="18" fillId="0" borderId="4" applyNumberFormat="0" applyFill="0" applyBorder="0" applyAlignment="0" applyProtection="0"/>
    <xf numFmtId="0" fontId="18" fillId="0" borderId="0" applyNumberFormat="0" applyFill="0" applyBorder="0" applyAlignment="0" applyProtection="0"/>
    <xf numFmtId="0" fontId="57" fillId="0" borderId="4"/>
    <xf numFmtId="0" fontId="57" fillId="0" borderId="4"/>
    <xf numFmtId="0" fontId="57" fillId="0" borderId="4"/>
  </cellStyleXfs>
  <cellXfs count="285">
    <xf numFmtId="0" fontId="0" fillId="0" borderId="0" xfId="0"/>
    <xf numFmtId="0" fontId="8" fillId="3" borderId="1" xfId="0" applyFont="1" applyFill="1" applyBorder="1" applyAlignment="1">
      <alignment vertical="top" wrapText="1"/>
    </xf>
    <xf numFmtId="0" fontId="10" fillId="0" borderId="0" xfId="0" applyFont="1"/>
    <xf numFmtId="0" fontId="11" fillId="0" borderId="1" xfId="0" applyFont="1" applyBorder="1" applyAlignment="1">
      <alignment wrapText="1"/>
    </xf>
    <xf numFmtId="0" fontId="0" fillId="7" borderId="0" xfId="0" applyFill="1"/>
    <xf numFmtId="0" fontId="11" fillId="0" borderId="1" xfId="0" applyFont="1" applyBorder="1" applyAlignment="1">
      <alignment vertical="top" wrapText="1"/>
    </xf>
    <xf numFmtId="0" fontId="14" fillId="0" borderId="1" xfId="0" applyFont="1" applyBorder="1" applyAlignment="1">
      <alignment wrapText="1"/>
    </xf>
    <xf numFmtId="0" fontId="11" fillId="0" borderId="1" xfId="0" applyFont="1" applyBorder="1" applyAlignment="1">
      <alignment horizontal="left" vertical="top" wrapText="1"/>
    </xf>
    <xf numFmtId="0" fontId="15" fillId="0" borderId="1" xfId="0" applyFont="1" applyBorder="1" applyAlignment="1">
      <alignment vertical="top" wrapText="1"/>
    </xf>
    <xf numFmtId="0" fontId="14" fillId="0" borderId="1" xfId="0" applyFont="1" applyBorder="1" applyAlignment="1">
      <alignment horizontal="left" vertical="top" wrapText="1"/>
    </xf>
    <xf numFmtId="0" fontId="11" fillId="0" borderId="1" xfId="0" applyFont="1" applyBorder="1" applyAlignment="1">
      <alignment horizontal="left" wrapText="1"/>
    </xf>
    <xf numFmtId="0" fontId="11" fillId="0" borderId="7" xfId="0" applyFont="1" applyBorder="1" applyAlignment="1">
      <alignment vertical="top"/>
    </xf>
    <xf numFmtId="0" fontId="11" fillId="0" borderId="8" xfId="0" applyFont="1" applyBorder="1" applyAlignment="1">
      <alignment vertical="top"/>
    </xf>
    <xf numFmtId="0" fontId="11" fillId="0" borderId="0" xfId="0" applyFont="1" applyAlignment="1">
      <alignment vertical="top"/>
    </xf>
    <xf numFmtId="164" fontId="19" fillId="0" borderId="4" xfId="1" applyNumberFormat="1" applyFont="1" applyAlignment="1">
      <alignment vertical="top"/>
    </xf>
    <xf numFmtId="0" fontId="19" fillId="0" borderId="4" xfId="1" applyFont="1" applyAlignment="1">
      <alignment vertical="top"/>
    </xf>
    <xf numFmtId="0" fontId="5" fillId="0" borderId="4" xfId="1" applyFont="1" applyAlignment="1">
      <alignment vertical="top"/>
    </xf>
    <xf numFmtId="164" fontId="17" fillId="0" borderId="4" xfId="1" applyNumberFormat="1" applyFont="1" applyAlignment="1">
      <alignment vertical="top"/>
    </xf>
    <xf numFmtId="0" fontId="19" fillId="0" borderId="4" xfId="1" applyFont="1" applyAlignment="1">
      <alignment vertical="top" wrapText="1"/>
    </xf>
    <xf numFmtId="164" fontId="17" fillId="0" borderId="4" xfId="1" applyNumberFormat="1" applyFont="1" applyAlignment="1">
      <alignment vertical="top" wrapText="1"/>
    </xf>
    <xf numFmtId="0" fontId="21" fillId="0" borderId="4" xfId="2" applyFont="1" applyAlignment="1">
      <alignment vertical="top" wrapText="1"/>
    </xf>
    <xf numFmtId="164" fontId="5" fillId="0" borderId="4" xfId="1" applyNumberFormat="1" applyFont="1" applyAlignment="1">
      <alignment horizontal="left" vertical="top"/>
    </xf>
    <xf numFmtId="164" fontId="19" fillId="0" borderId="4" xfId="1" applyNumberFormat="1" applyFont="1" applyAlignment="1">
      <alignment horizontal="left" vertical="top"/>
    </xf>
    <xf numFmtId="15" fontId="19" fillId="0" borderId="4" xfId="1" applyNumberFormat="1" applyFont="1" applyAlignment="1">
      <alignment horizontal="left" vertical="top"/>
    </xf>
    <xf numFmtId="0" fontId="8" fillId="2" borderId="4" xfId="1" applyFont="1" applyFill="1" applyAlignment="1">
      <alignment vertical="center" wrapText="1"/>
    </xf>
    <xf numFmtId="0" fontId="23" fillId="0" borderId="4" xfId="1"/>
    <xf numFmtId="0" fontId="8" fillId="3" borderId="1" xfId="1" applyFont="1" applyFill="1" applyBorder="1" applyAlignment="1">
      <alignment vertical="top" wrapText="1"/>
    </xf>
    <xf numFmtId="0" fontId="11" fillId="0" borderId="2" xfId="1" applyFont="1" applyBorder="1" applyAlignment="1">
      <alignment vertical="top" wrapText="1"/>
    </xf>
    <xf numFmtId="0" fontId="7" fillId="3" borderId="4" xfId="1" applyFont="1" applyFill="1" applyAlignment="1">
      <alignment vertical="top" wrapText="1"/>
    </xf>
    <xf numFmtId="0" fontId="11" fillId="0" borderId="1" xfId="1" applyFont="1" applyBorder="1" applyAlignment="1">
      <alignment wrapText="1"/>
    </xf>
    <xf numFmtId="0" fontId="11" fillId="0" borderId="6" xfId="1" applyFont="1" applyBorder="1" applyAlignment="1">
      <alignment vertical="top" wrapText="1"/>
    </xf>
    <xf numFmtId="0" fontId="23" fillId="0" borderId="4" xfId="1" applyAlignment="1">
      <alignment vertical="top"/>
    </xf>
    <xf numFmtId="0" fontId="23" fillId="11" borderId="4" xfId="1" applyFill="1"/>
    <xf numFmtId="164" fontId="4" fillId="0" borderId="4" xfId="1" applyNumberFormat="1" applyFont="1" applyAlignment="1">
      <alignment horizontal="left" vertical="top"/>
    </xf>
    <xf numFmtId="0" fontId="4" fillId="0" borderId="4" xfId="1" applyFont="1" applyAlignment="1">
      <alignment vertical="top"/>
    </xf>
    <xf numFmtId="0" fontId="3" fillId="0" borderId="4" xfId="1" applyFont="1" applyAlignment="1">
      <alignment vertical="top"/>
    </xf>
    <xf numFmtId="0" fontId="16" fillId="13" borderId="10" xfId="1" applyFont="1" applyFill="1" applyBorder="1"/>
    <xf numFmtId="0" fontId="16" fillId="13" borderId="12" xfId="1" applyFont="1" applyFill="1" applyBorder="1"/>
    <xf numFmtId="0" fontId="26" fillId="15" borderId="12" xfId="1" applyFont="1" applyFill="1" applyBorder="1"/>
    <xf numFmtId="0" fontId="26" fillId="15" borderId="11" xfId="1" applyFont="1" applyFill="1" applyBorder="1"/>
    <xf numFmtId="0" fontId="2" fillId="0" borderId="4" xfId="1" applyFont="1" applyAlignment="1">
      <alignment vertical="top"/>
    </xf>
    <xf numFmtId="0" fontId="18" fillId="13" borderId="12" xfId="3" applyFill="1" applyBorder="1"/>
    <xf numFmtId="0" fontId="18" fillId="13" borderId="10" xfId="3" applyFill="1" applyBorder="1"/>
    <xf numFmtId="9" fontId="16" fillId="13" borderId="11" xfId="1" applyNumberFormat="1" applyFont="1" applyFill="1" applyBorder="1" applyAlignment="1">
      <alignment horizontal="center"/>
    </xf>
    <xf numFmtId="9" fontId="16" fillId="13" borderId="12" xfId="1" applyNumberFormat="1" applyFont="1" applyFill="1" applyBorder="1"/>
    <xf numFmtId="0" fontId="18" fillId="14" borderId="12" xfId="3" applyFill="1" applyBorder="1"/>
    <xf numFmtId="9" fontId="23" fillId="0" borderId="4" xfId="1" applyNumberFormat="1"/>
    <xf numFmtId="0" fontId="23" fillId="17" borderId="4" xfId="1" applyFill="1"/>
    <xf numFmtId="0" fontId="19" fillId="17" borderId="4" xfId="1" applyFont="1" applyFill="1"/>
    <xf numFmtId="0" fontId="19" fillId="17" borderId="4" xfId="1" applyFont="1" applyFill="1" applyAlignment="1">
      <alignment horizontal="center"/>
    </xf>
    <xf numFmtId="0" fontId="23" fillId="17" borderId="6" xfId="1" applyFill="1" applyBorder="1" applyAlignment="1">
      <alignment horizontal="center"/>
    </xf>
    <xf numFmtId="0" fontId="16" fillId="13" borderId="11" xfId="1" applyFont="1" applyFill="1" applyBorder="1" applyAlignment="1">
      <alignment horizontal="center"/>
    </xf>
    <xf numFmtId="9" fontId="23" fillId="17" borderId="4" xfId="1" applyNumberFormat="1" applyFill="1"/>
    <xf numFmtId="9" fontId="23" fillId="17" borderId="4" xfId="1" applyNumberFormat="1" applyFill="1" applyAlignment="1">
      <alignment horizontal="center"/>
    </xf>
    <xf numFmtId="0" fontId="23" fillId="19" borderId="6" xfId="1" applyFill="1" applyBorder="1"/>
    <xf numFmtId="0" fontId="8" fillId="18" borderId="6" xfId="1" applyFont="1" applyFill="1" applyBorder="1" applyAlignment="1">
      <alignment vertical="center" wrapText="1"/>
    </xf>
    <xf numFmtId="0" fontId="8" fillId="18" borderId="6" xfId="1" applyFont="1" applyFill="1" applyBorder="1" applyAlignment="1">
      <alignment horizontal="left" vertical="center"/>
    </xf>
    <xf numFmtId="0" fontId="23" fillId="0" borderId="6" xfId="1" applyBorder="1"/>
    <xf numFmtId="0" fontId="8" fillId="21" borderId="6" xfId="1" applyFont="1" applyFill="1" applyBorder="1" applyAlignment="1">
      <alignment horizontal="left" vertical="center"/>
    </xf>
    <xf numFmtId="0" fontId="23" fillId="20" borderId="6" xfId="1" applyFill="1" applyBorder="1"/>
    <xf numFmtId="0" fontId="10" fillId="0" borderId="6" xfId="1" applyFont="1" applyBorder="1" applyAlignment="1">
      <alignment vertical="top" wrapText="1"/>
    </xf>
    <xf numFmtId="0" fontId="23" fillId="11" borderId="6" xfId="1" applyFill="1" applyBorder="1"/>
    <xf numFmtId="0" fontId="27" fillId="10" borderId="6" xfId="1" applyFont="1" applyFill="1" applyBorder="1" applyAlignment="1">
      <alignment horizontal="center"/>
    </xf>
    <xf numFmtId="0" fontId="24" fillId="0" borderId="6" xfId="1" applyFont="1" applyBorder="1" applyAlignment="1">
      <alignment horizontal="center" vertical="center"/>
    </xf>
    <xf numFmtId="0" fontId="30" fillId="14" borderId="6" xfId="1" applyFont="1" applyFill="1" applyBorder="1" applyAlignment="1">
      <alignment horizontal="left" vertical="center"/>
    </xf>
    <xf numFmtId="0" fontId="34" fillId="14" borderId="6" xfId="1" applyFont="1" applyFill="1" applyBorder="1" applyAlignment="1">
      <alignment horizontal="center" vertical="center"/>
    </xf>
    <xf numFmtId="0" fontId="35" fillId="14" borderId="6" xfId="1" applyFont="1" applyFill="1" applyBorder="1" applyAlignment="1">
      <alignment horizontal="center" vertical="center" wrapText="1"/>
    </xf>
    <xf numFmtId="0" fontId="23" fillId="0" borderId="6" xfId="1" applyBorder="1" applyAlignment="1">
      <alignment wrapText="1"/>
    </xf>
    <xf numFmtId="0" fontId="27" fillId="22" borderId="6" xfId="1" applyFont="1" applyFill="1" applyBorder="1" applyAlignment="1">
      <alignment vertical="top" wrapText="1"/>
    </xf>
    <xf numFmtId="0" fontId="27" fillId="23" borderId="6" xfId="0" applyFont="1" applyFill="1" applyBorder="1" applyAlignment="1">
      <alignment horizontal="left" vertical="center" wrapText="1"/>
    </xf>
    <xf numFmtId="0" fontId="27" fillId="23" borderId="6" xfId="1" applyFont="1" applyFill="1" applyBorder="1" applyAlignment="1">
      <alignment horizontal="left" vertical="top" wrapText="1"/>
    </xf>
    <xf numFmtId="0" fontId="27" fillId="24" borderId="6" xfId="0" applyFont="1" applyFill="1" applyBorder="1" applyAlignment="1">
      <alignment vertical="center" wrapText="1"/>
    </xf>
    <xf numFmtId="0" fontId="27" fillId="24" borderId="6" xfId="1" applyFont="1" applyFill="1" applyBorder="1" applyAlignment="1">
      <alignment vertical="top" wrapText="1"/>
    </xf>
    <xf numFmtId="0" fontId="29" fillId="25" borderId="6" xfId="1" applyFont="1" applyFill="1" applyBorder="1" applyAlignment="1">
      <alignment vertical="top" wrapText="1"/>
    </xf>
    <xf numFmtId="0" fontId="27" fillId="26" borderId="6" xfId="0" applyFont="1" applyFill="1" applyBorder="1" applyAlignment="1">
      <alignment wrapText="1"/>
    </xf>
    <xf numFmtId="0" fontId="27" fillId="26" borderId="6" xfId="1" applyFont="1" applyFill="1" applyBorder="1" applyAlignment="1">
      <alignment vertical="top" wrapText="1"/>
    </xf>
    <xf numFmtId="0" fontId="36" fillId="20" borderId="6" xfId="1" applyFont="1" applyFill="1" applyBorder="1" applyAlignment="1">
      <alignment wrapText="1"/>
    </xf>
    <xf numFmtId="0" fontId="37" fillId="20" borderId="6" xfId="1" applyFont="1" applyFill="1" applyBorder="1"/>
    <xf numFmtId="0" fontId="38" fillId="21" borderId="6" xfId="1" applyFont="1" applyFill="1" applyBorder="1" applyAlignment="1">
      <alignment horizontal="left" vertical="center"/>
    </xf>
    <xf numFmtId="0" fontId="41" fillId="21" borderId="6" xfId="1" applyFont="1" applyFill="1" applyBorder="1" applyAlignment="1">
      <alignment vertical="center" wrapText="1"/>
    </xf>
    <xf numFmtId="165" fontId="34" fillId="14" borderId="6" xfId="1" applyNumberFormat="1" applyFont="1" applyFill="1" applyBorder="1" applyAlignment="1">
      <alignment horizontal="center" vertical="center"/>
    </xf>
    <xf numFmtId="1" fontId="27" fillId="10" borderId="6" xfId="1" applyNumberFormat="1" applyFont="1" applyFill="1" applyBorder="1" applyAlignment="1">
      <alignment horizontal="center" vertical="center" wrapText="1"/>
    </xf>
    <xf numFmtId="0" fontId="41" fillId="14" borderId="6" xfId="1" applyFont="1" applyFill="1" applyBorder="1" applyAlignment="1">
      <alignment horizontal="center" vertical="center"/>
    </xf>
    <xf numFmtId="0" fontId="39" fillId="22" borderId="6" xfId="0" applyFont="1" applyFill="1" applyBorder="1" applyAlignment="1">
      <alignment vertical="center" wrapText="1"/>
    </xf>
    <xf numFmtId="0" fontId="43" fillId="18" borderId="6" xfId="1" applyFont="1" applyFill="1" applyBorder="1" applyAlignment="1">
      <alignment horizontal="center" vertical="center" wrapText="1"/>
    </xf>
    <xf numFmtId="0" fontId="36" fillId="21" borderId="6" xfId="1" applyFont="1" applyFill="1" applyBorder="1" applyAlignment="1">
      <alignment horizontal="center" vertical="center" wrapText="1"/>
    </xf>
    <xf numFmtId="0" fontId="43" fillId="21" borderId="6" xfId="1" applyFont="1" applyFill="1" applyBorder="1" applyAlignment="1">
      <alignment horizontal="center" vertical="center" wrapText="1"/>
    </xf>
    <xf numFmtId="0" fontId="44" fillId="3" borderId="6" xfId="1" applyFont="1" applyFill="1" applyBorder="1" applyAlignment="1">
      <alignment horizontal="center" vertical="center" wrapText="1"/>
    </xf>
    <xf numFmtId="0" fontId="42" fillId="5" borderId="6" xfId="1" applyFont="1" applyFill="1" applyBorder="1" applyAlignment="1">
      <alignment horizontal="center" vertical="center" wrapText="1"/>
    </xf>
    <xf numFmtId="0" fontId="45" fillId="27" borderId="6" xfId="1" applyFont="1" applyFill="1" applyBorder="1" applyAlignment="1">
      <alignment horizontal="center" vertical="center" wrapText="1"/>
    </xf>
    <xf numFmtId="0" fontId="45" fillId="28" borderId="6" xfId="1" applyFont="1" applyFill="1" applyBorder="1" applyAlignment="1">
      <alignment horizontal="center" vertical="center" wrapText="1"/>
    </xf>
    <xf numFmtId="0" fontId="42" fillId="8" borderId="6" xfId="1" applyFont="1" applyFill="1" applyBorder="1" applyAlignment="1">
      <alignment horizontal="center" vertical="center" wrapText="1"/>
    </xf>
    <xf numFmtId="0" fontId="45" fillId="9" borderId="6" xfId="1" applyFont="1" applyFill="1" applyBorder="1" applyAlignment="1">
      <alignment horizontal="center" vertical="center" wrapText="1"/>
    </xf>
    <xf numFmtId="0" fontId="45" fillId="29" borderId="6" xfId="1" applyFont="1" applyFill="1" applyBorder="1" applyAlignment="1">
      <alignment horizontal="center" vertical="center" wrapText="1"/>
    </xf>
    <xf numFmtId="0" fontId="45" fillId="6" borderId="6" xfId="1" applyFont="1" applyFill="1" applyBorder="1" applyAlignment="1">
      <alignment horizontal="center" vertical="center" wrapText="1"/>
    </xf>
    <xf numFmtId="0" fontId="25" fillId="5" borderId="6" xfId="1" applyFont="1" applyFill="1" applyBorder="1" applyAlignment="1">
      <alignment horizontal="center" vertical="center" wrapText="1"/>
    </xf>
    <xf numFmtId="0" fontId="45" fillId="12" borderId="6" xfId="1" applyFont="1" applyFill="1" applyBorder="1" applyAlignment="1">
      <alignment horizontal="center" vertical="center" wrapText="1"/>
    </xf>
    <xf numFmtId="0" fontId="25" fillId="10" borderId="6" xfId="1" applyFont="1" applyFill="1" applyBorder="1" applyAlignment="1">
      <alignment horizontal="center" vertical="center"/>
    </xf>
    <xf numFmtId="1" fontId="25" fillId="10" borderId="6" xfId="1" applyNumberFormat="1" applyFont="1" applyFill="1" applyBorder="1" applyAlignment="1">
      <alignment horizontal="center" vertical="center" wrapText="1"/>
    </xf>
    <xf numFmtId="0" fontId="34" fillId="0" borderId="6" xfId="1" applyFont="1" applyBorder="1" applyAlignment="1">
      <alignment horizontal="center" vertical="center"/>
    </xf>
    <xf numFmtId="0" fontId="46" fillId="0" borderId="6" xfId="1" applyFont="1" applyBorder="1" applyAlignment="1">
      <alignment horizontal="center" vertical="center"/>
    </xf>
    <xf numFmtId="0" fontId="44" fillId="3" borderId="6" xfId="1" applyFont="1" applyFill="1" applyBorder="1" applyAlignment="1">
      <alignment vertical="top" wrapText="1"/>
    </xf>
    <xf numFmtId="0" fontId="46" fillId="19" borderId="6" xfId="1" applyFont="1" applyFill="1" applyBorder="1"/>
    <xf numFmtId="0" fontId="47" fillId="21" borderId="6" xfId="1" applyFont="1" applyFill="1" applyBorder="1" applyAlignment="1">
      <alignment vertical="center" wrapText="1"/>
    </xf>
    <xf numFmtId="0" fontId="47" fillId="3" borderId="6" xfId="1" applyFont="1" applyFill="1" applyBorder="1" applyAlignment="1">
      <alignment vertical="top" wrapText="1"/>
    </xf>
    <xf numFmtId="0" fontId="34" fillId="5" borderId="6" xfId="1" applyFont="1" applyFill="1" applyBorder="1" applyAlignment="1">
      <alignment vertical="top" wrapText="1"/>
    </xf>
    <xf numFmtId="0" fontId="46" fillId="0" borderId="6" xfId="1" applyFont="1" applyBorder="1" applyAlignment="1">
      <alignment vertical="top" wrapText="1"/>
    </xf>
    <xf numFmtId="0" fontId="41" fillId="8" borderId="6" xfId="1" applyFont="1" applyFill="1" applyBorder="1" applyAlignment="1">
      <alignment vertical="top" wrapText="1"/>
    </xf>
    <xf numFmtId="0" fontId="46" fillId="8" borderId="6" xfId="1" applyFont="1" applyFill="1" applyBorder="1" applyAlignment="1">
      <alignment vertical="top" wrapText="1"/>
    </xf>
    <xf numFmtId="0" fontId="41" fillId="5" borderId="6" xfId="1" applyFont="1" applyFill="1" applyBorder="1" applyAlignment="1">
      <alignment vertical="top" wrapText="1"/>
    </xf>
    <xf numFmtId="0" fontId="34" fillId="11" borderId="6" xfId="1" applyFont="1" applyFill="1" applyBorder="1" applyAlignment="1">
      <alignment vertical="top" wrapText="1"/>
    </xf>
    <xf numFmtId="0" fontId="46" fillId="0" borderId="6" xfId="1" applyFont="1" applyBorder="1" applyAlignment="1">
      <alignment vertical="top"/>
    </xf>
    <xf numFmtId="0" fontId="41" fillId="0" borderId="6" xfId="1" applyFont="1" applyBorder="1" applyAlignment="1">
      <alignment vertical="top" wrapText="1"/>
    </xf>
    <xf numFmtId="0" fontId="48" fillId="0" borderId="6" xfId="1" applyFont="1" applyBorder="1" applyAlignment="1">
      <alignment vertical="top" wrapText="1"/>
    </xf>
    <xf numFmtId="0" fontId="41" fillId="10" borderId="6" xfId="1" applyFont="1" applyFill="1" applyBorder="1" applyAlignment="1">
      <alignment vertical="top"/>
    </xf>
    <xf numFmtId="0" fontId="46" fillId="0" borderId="6" xfId="1" applyFont="1" applyBorder="1"/>
    <xf numFmtId="0" fontId="19" fillId="0" borderId="6" xfId="0" applyFont="1" applyBorder="1" applyAlignment="1">
      <alignment vertical="top" wrapText="1"/>
    </xf>
    <xf numFmtId="0" fontId="33" fillId="30" borderId="13" xfId="0" applyFont="1" applyFill="1" applyBorder="1" applyAlignment="1">
      <alignment horizontal="center" vertical="center"/>
    </xf>
    <xf numFmtId="0" fontId="33" fillId="16" borderId="14" xfId="0" applyFont="1" applyFill="1" applyBorder="1" applyAlignment="1">
      <alignment vertical="top"/>
    </xf>
    <xf numFmtId="0" fontId="33" fillId="30" borderId="15" xfId="0" applyFont="1" applyFill="1" applyBorder="1" applyAlignment="1">
      <alignment horizontal="center" vertical="center"/>
    </xf>
    <xf numFmtId="165" fontId="33" fillId="30" borderId="15" xfId="0" applyNumberFormat="1" applyFont="1" applyFill="1" applyBorder="1" applyAlignment="1">
      <alignment horizontal="center" vertical="center"/>
    </xf>
    <xf numFmtId="0" fontId="49" fillId="30" borderId="15" xfId="0" applyFont="1" applyFill="1" applyBorder="1" applyAlignment="1">
      <alignment horizontal="center" vertical="center" wrapText="1"/>
    </xf>
    <xf numFmtId="0" fontId="33" fillId="30" borderId="13" xfId="0" applyFont="1" applyFill="1" applyBorder="1" applyAlignment="1">
      <alignment horizontal="left" vertical="center" wrapText="1"/>
    </xf>
    <xf numFmtId="166" fontId="24" fillId="17" borderId="4" xfId="1" applyNumberFormat="1" applyFont="1" applyFill="1" applyAlignment="1">
      <alignment horizontal="center"/>
    </xf>
    <xf numFmtId="1" fontId="24" fillId="17" borderId="4" xfId="1" applyNumberFormat="1" applyFont="1" applyFill="1" applyAlignment="1">
      <alignment horizontal="center"/>
    </xf>
    <xf numFmtId="0" fontId="24" fillId="17" borderId="4" xfId="1" applyFont="1" applyFill="1"/>
    <xf numFmtId="0" fontId="26" fillId="15" borderId="12" xfId="1" applyFont="1" applyFill="1" applyBorder="1" applyAlignment="1">
      <alignment wrapText="1"/>
    </xf>
    <xf numFmtId="0" fontId="24" fillId="17" borderId="4" xfId="1" applyFont="1" applyFill="1" applyAlignment="1">
      <alignment wrapText="1"/>
    </xf>
    <xf numFmtId="165" fontId="24" fillId="17" borderId="4" xfId="1" applyNumberFormat="1" applyFont="1" applyFill="1" applyAlignment="1">
      <alignment horizontal="center"/>
    </xf>
    <xf numFmtId="1" fontId="23" fillId="17" borderId="4" xfId="1" applyNumberFormat="1" applyFill="1" applyAlignment="1">
      <alignment horizontal="center"/>
    </xf>
    <xf numFmtId="0" fontId="24" fillId="17" borderId="4" xfId="1" applyFont="1" applyFill="1" applyAlignment="1">
      <alignment horizontal="center" wrapText="1"/>
    </xf>
    <xf numFmtId="0" fontId="11" fillId="0" borderId="6" xfId="1" applyFont="1" applyBorder="1" applyAlignment="1">
      <alignment horizontal="left" vertical="top" wrapText="1"/>
    </xf>
    <xf numFmtId="9" fontId="23" fillId="10" borderId="6" xfId="1" applyNumberFormat="1" applyFill="1" applyBorder="1" applyAlignment="1">
      <alignment horizontal="center"/>
    </xf>
    <xf numFmtId="0" fontId="1" fillId="0" borderId="4" xfId="1" applyFont="1" applyAlignment="1">
      <alignment vertical="top"/>
    </xf>
    <xf numFmtId="0" fontId="50" fillId="0" borderId="0" xfId="0" applyFont="1" applyAlignment="1">
      <alignment wrapText="1"/>
    </xf>
    <xf numFmtId="0" fontId="51" fillId="0" borderId="0" xfId="0" applyFont="1"/>
    <xf numFmtId="0" fontId="13" fillId="31" borderId="4" xfId="1" applyFont="1" applyFill="1" applyAlignment="1">
      <alignment vertical="top"/>
    </xf>
    <xf numFmtId="0" fontId="23" fillId="32" borderId="4" xfId="1" applyFill="1"/>
    <xf numFmtId="0" fontId="23" fillId="31" borderId="4" xfId="1" applyFill="1"/>
    <xf numFmtId="0" fontId="11" fillId="4" borderId="4" xfId="1" applyFont="1" applyFill="1" applyAlignment="1">
      <alignment horizontal="left" vertical="top" wrapText="1"/>
    </xf>
    <xf numFmtId="0" fontId="27" fillId="10" borderId="1" xfId="1" applyFont="1" applyFill="1" applyBorder="1" applyAlignment="1">
      <alignment vertical="center"/>
    </xf>
    <xf numFmtId="0" fontId="27" fillId="10" borderId="1" xfId="1" applyFont="1" applyFill="1" applyBorder="1" applyAlignment="1">
      <alignment horizontal="center" vertical="center"/>
    </xf>
    <xf numFmtId="0" fontId="27" fillId="10" borderId="17" xfId="1" applyFont="1" applyFill="1" applyBorder="1" applyAlignment="1">
      <alignment vertical="top" wrapText="1"/>
    </xf>
    <xf numFmtId="0" fontId="14" fillId="10" borderId="19" xfId="1" applyFont="1" applyFill="1" applyBorder="1" applyAlignment="1">
      <alignment vertical="top" wrapText="1"/>
    </xf>
    <xf numFmtId="0" fontId="14" fillId="10" borderId="20" xfId="1" applyFont="1" applyFill="1" applyBorder="1" applyAlignment="1">
      <alignment vertical="top" wrapText="1"/>
    </xf>
    <xf numFmtId="0" fontId="11" fillId="34" borderId="10" xfId="1" applyFont="1" applyFill="1" applyBorder="1" applyAlignment="1">
      <alignment vertical="top" wrapText="1"/>
    </xf>
    <xf numFmtId="0" fontId="8" fillId="21" borderId="4" xfId="1" applyFont="1" applyFill="1" applyAlignment="1">
      <alignment vertical="center" wrapText="1"/>
    </xf>
    <xf numFmtId="0" fontId="32" fillId="0" borderId="4" xfId="0" applyFont="1" applyBorder="1" applyAlignment="1">
      <alignment horizontal="center"/>
    </xf>
    <xf numFmtId="0" fontId="6" fillId="0" borderId="4" xfId="1" applyFont="1" applyAlignment="1">
      <alignment vertical="top" wrapText="1"/>
    </xf>
    <xf numFmtId="0" fontId="6" fillId="0" borderId="4" xfId="1" applyFont="1" applyAlignment="1">
      <alignment vertical="center" wrapText="1"/>
    </xf>
    <xf numFmtId="0" fontId="9" fillId="0" borderId="4" xfId="1" applyFont="1"/>
    <xf numFmtId="0" fontId="9" fillId="0" borderId="4" xfId="1" applyFont="1" applyAlignment="1">
      <alignment vertical="top"/>
    </xf>
    <xf numFmtId="0" fontId="9" fillId="0" borderId="4" xfId="1" applyFont="1" applyAlignment="1">
      <alignment vertical="top" wrapText="1"/>
    </xf>
    <xf numFmtId="0" fontId="10" fillId="0" borderId="4" xfId="1" applyFont="1" applyAlignment="1">
      <alignment vertical="top" wrapText="1"/>
    </xf>
    <xf numFmtId="0" fontId="10" fillId="0" borderId="4" xfId="1" applyFont="1"/>
    <xf numFmtId="0" fontId="28" fillId="0" borderId="4" xfId="1" applyFont="1" applyAlignment="1">
      <alignment vertical="top" wrapText="1"/>
    </xf>
    <xf numFmtId="0" fontId="9" fillId="0" borderId="4" xfId="1" applyFont="1" applyAlignment="1">
      <alignment horizontal="left" vertical="top" wrapText="1"/>
    </xf>
    <xf numFmtId="0" fontId="14" fillId="0" borderId="4" xfId="1" applyFont="1" applyAlignment="1">
      <alignment horizontal="left" vertical="top" wrapText="1"/>
    </xf>
    <xf numFmtId="0" fontId="0" fillId="0" borderId="4" xfId="0" applyBorder="1"/>
    <xf numFmtId="0" fontId="9" fillId="0" borderId="4" xfId="0" applyFont="1" applyBorder="1" applyAlignment="1">
      <alignment vertical="top"/>
    </xf>
    <xf numFmtId="0" fontId="7" fillId="0" borderId="4" xfId="0" applyFont="1" applyBorder="1" applyAlignment="1">
      <alignment vertical="center" wrapText="1"/>
    </xf>
    <xf numFmtId="0" fontId="9" fillId="0" borderId="4" xfId="0" applyFont="1" applyBorder="1" applyAlignment="1">
      <alignment vertical="top" wrapText="1"/>
    </xf>
    <xf numFmtId="0" fontId="6" fillId="0" borderId="4" xfId="0" applyFont="1" applyBorder="1" applyAlignment="1">
      <alignment vertical="top" wrapText="1"/>
    </xf>
    <xf numFmtId="9" fontId="16" fillId="36" borderId="12" xfId="1" applyNumberFormat="1" applyFont="1" applyFill="1" applyBorder="1" applyAlignment="1">
      <alignment horizontal="center"/>
    </xf>
    <xf numFmtId="0" fontId="24" fillId="37" borderId="4" xfId="1" applyFont="1" applyFill="1" applyAlignment="1">
      <alignment horizontal="center" vertical="center" wrapText="1"/>
    </xf>
    <xf numFmtId="165" fontId="24" fillId="37" borderId="4" xfId="1" applyNumberFormat="1" applyFont="1" applyFill="1" applyAlignment="1">
      <alignment horizontal="center" vertical="center"/>
    </xf>
    <xf numFmtId="0" fontId="24" fillId="0" borderId="24" xfId="0" applyFont="1" applyBorder="1" applyAlignment="1">
      <alignment horizontal="center" vertical="center"/>
    </xf>
    <xf numFmtId="1" fontId="24" fillId="17" borderId="27" xfId="0" applyNumberFormat="1" applyFont="1" applyFill="1" applyBorder="1" applyAlignment="1">
      <alignment horizontal="center" vertical="center"/>
    </xf>
    <xf numFmtId="1" fontId="24" fillId="17" borderId="25" xfId="0" applyNumberFormat="1" applyFont="1" applyFill="1" applyBorder="1" applyAlignment="1">
      <alignment horizontal="center" vertical="center"/>
    </xf>
    <xf numFmtId="1" fontId="33" fillId="17" borderId="26" xfId="0" applyNumberFormat="1" applyFont="1" applyFill="1" applyBorder="1" applyAlignment="1">
      <alignment horizontal="center" vertical="center"/>
    </xf>
    <xf numFmtId="0" fontId="23" fillId="0" borderId="4" xfId="1" applyAlignment="1">
      <alignment horizontal="center" vertical="center"/>
    </xf>
    <xf numFmtId="0" fontId="23" fillId="10" borderId="4" xfId="1" applyFill="1"/>
    <xf numFmtId="0" fontId="26" fillId="38" borderId="22" xfId="1" applyFont="1" applyFill="1" applyBorder="1" applyAlignment="1">
      <alignment horizontal="center" vertical="center"/>
    </xf>
    <xf numFmtId="0" fontId="26" fillId="38" borderId="22" xfId="1" applyFont="1" applyFill="1" applyBorder="1" applyAlignment="1">
      <alignment horizontal="center" vertical="center" wrapText="1"/>
    </xf>
    <xf numFmtId="0" fontId="26" fillId="38" borderId="23" xfId="1" applyFont="1" applyFill="1" applyBorder="1" applyAlignment="1">
      <alignment horizontal="center" vertical="center" wrapText="1"/>
    </xf>
    <xf numFmtId="164" fontId="17" fillId="0" borderId="4" xfId="1" applyNumberFormat="1" applyFont="1" applyAlignment="1">
      <alignment wrapText="1"/>
    </xf>
    <xf numFmtId="0" fontId="21" fillId="0" borderId="4" xfId="3" applyFont="1" applyFill="1" applyBorder="1"/>
    <xf numFmtId="164" fontId="17" fillId="0" borderId="4" xfId="1" applyNumberFormat="1" applyFont="1" applyAlignment="1">
      <alignment horizontal="left" vertical="center"/>
    </xf>
    <xf numFmtId="0" fontId="17" fillId="0" borderId="4" xfId="1" applyFont="1" applyAlignment="1">
      <alignment vertical="center"/>
    </xf>
    <xf numFmtId="164" fontId="17" fillId="0" borderId="4" xfId="1" applyNumberFormat="1" applyFont="1" applyAlignment="1">
      <alignment vertical="center"/>
    </xf>
    <xf numFmtId="0" fontId="19" fillId="0" borderId="4" xfId="1" applyFont="1" applyAlignment="1">
      <alignment vertical="center" wrapText="1"/>
    </xf>
    <xf numFmtId="0" fontId="11" fillId="40" borderId="10" xfId="1" applyFont="1" applyFill="1" applyBorder="1" applyAlignment="1">
      <alignment vertical="top" wrapText="1"/>
    </xf>
    <xf numFmtId="0" fontId="11" fillId="40" borderId="6" xfId="1" applyFont="1" applyFill="1" applyBorder="1" applyAlignment="1">
      <alignment vertical="top" wrapText="1"/>
    </xf>
    <xf numFmtId="0" fontId="20" fillId="39" borderId="2" xfId="1" applyFont="1" applyFill="1" applyBorder="1" applyAlignment="1">
      <alignment vertical="top" wrapText="1"/>
    </xf>
    <xf numFmtId="0" fontId="11" fillId="42" borderId="10" xfId="1" applyFont="1" applyFill="1" applyBorder="1" applyAlignment="1">
      <alignment vertical="top" wrapText="1"/>
    </xf>
    <xf numFmtId="0" fontId="11" fillId="42" borderId="6" xfId="1" applyFont="1" applyFill="1" applyBorder="1" applyAlignment="1">
      <alignment vertical="top" wrapText="1"/>
    </xf>
    <xf numFmtId="0" fontId="20" fillId="43" borderId="1" xfId="0" applyFont="1" applyFill="1" applyBorder="1" applyAlignment="1">
      <alignment horizontal="left" vertical="top" wrapText="1"/>
    </xf>
    <xf numFmtId="0" fontId="20" fillId="43" borderId="1" xfId="0" applyFont="1" applyFill="1" applyBorder="1" applyAlignment="1">
      <alignment horizontal="left" wrapText="1"/>
    </xf>
    <xf numFmtId="0" fontId="20" fillId="41" borderId="2" xfId="1" applyFont="1" applyFill="1" applyBorder="1" applyAlignment="1">
      <alignment vertical="top" wrapText="1"/>
    </xf>
    <xf numFmtId="0" fontId="52" fillId="42" borderId="10" xfId="1" applyFont="1" applyFill="1" applyBorder="1" applyAlignment="1">
      <alignment vertical="top" wrapText="1"/>
    </xf>
    <xf numFmtId="0" fontId="52" fillId="42" borderId="6" xfId="1" applyFont="1" applyFill="1" applyBorder="1" applyAlignment="1">
      <alignment vertical="top" wrapText="1"/>
    </xf>
    <xf numFmtId="0" fontId="20" fillId="41" borderId="1" xfId="0" applyFont="1" applyFill="1" applyBorder="1" applyAlignment="1">
      <alignment vertical="top" wrapText="1"/>
    </xf>
    <xf numFmtId="0" fontId="53" fillId="41" borderId="1" xfId="0" applyFont="1" applyFill="1" applyBorder="1" applyAlignment="1">
      <alignment vertical="top" wrapText="1"/>
    </xf>
    <xf numFmtId="0" fontId="22" fillId="41" borderId="1" xfId="0" applyFont="1" applyFill="1" applyBorder="1" applyAlignment="1">
      <alignment vertical="top"/>
    </xf>
    <xf numFmtId="0" fontId="20" fillId="41" borderId="10" xfId="1" applyFont="1" applyFill="1" applyBorder="1" applyAlignment="1">
      <alignment vertical="top" wrapText="1"/>
    </xf>
    <xf numFmtId="0" fontId="20" fillId="41" borderId="6" xfId="1" applyFont="1" applyFill="1" applyBorder="1" applyAlignment="1">
      <alignment vertical="top" wrapText="1"/>
    </xf>
    <xf numFmtId="0" fontId="20" fillId="44" borderId="6" xfId="1" applyFont="1" applyFill="1" applyBorder="1" applyAlignment="1">
      <alignment vertical="top" wrapText="1"/>
    </xf>
    <xf numFmtId="0" fontId="20" fillId="44" borderId="4" xfId="1" applyFont="1" applyFill="1" applyAlignment="1">
      <alignment vertical="top" wrapText="1"/>
    </xf>
    <xf numFmtId="0" fontId="20" fillId="41" borderId="4" xfId="1" applyFont="1" applyFill="1" applyAlignment="1">
      <alignment wrapText="1"/>
    </xf>
    <xf numFmtId="0" fontId="20" fillId="42" borderId="2" xfId="1" applyFont="1" applyFill="1" applyBorder="1" applyAlignment="1">
      <alignment vertical="top" wrapText="1"/>
    </xf>
    <xf numFmtId="0" fontId="20" fillId="42" borderId="6" xfId="1" applyFont="1" applyFill="1" applyBorder="1" applyAlignment="1">
      <alignment vertical="top" wrapText="1"/>
    </xf>
    <xf numFmtId="0" fontId="20" fillId="41" borderId="16" xfId="1" applyFont="1" applyFill="1" applyBorder="1" applyAlignment="1">
      <alignment vertical="top" wrapText="1"/>
    </xf>
    <xf numFmtId="0" fontId="20" fillId="41" borderId="9" xfId="1" applyFont="1" applyFill="1" applyBorder="1" applyAlignment="1">
      <alignment vertical="top" wrapText="1"/>
    </xf>
    <xf numFmtId="0" fontId="20" fillId="41" borderId="3" xfId="1" applyFont="1" applyFill="1" applyBorder="1" applyAlignment="1">
      <alignment vertical="top" wrapText="1"/>
    </xf>
    <xf numFmtId="0" fontId="11" fillId="0" borderId="6" xfId="1" applyFont="1" applyBorder="1" applyAlignment="1">
      <alignment wrapText="1"/>
    </xf>
    <xf numFmtId="164" fontId="1" fillId="0" borderId="4" xfId="1" applyNumberFormat="1" applyFont="1" applyAlignment="1">
      <alignment horizontal="left" vertical="center"/>
    </xf>
    <xf numFmtId="0" fontId="1" fillId="0" borderId="4" xfId="1" applyFont="1" applyAlignment="1">
      <alignment vertical="center"/>
    </xf>
    <xf numFmtId="0" fontId="54" fillId="46" borderId="4" xfId="1" applyFont="1" applyFill="1"/>
    <xf numFmtId="0" fontId="13" fillId="46" borderId="4" xfId="1" applyFont="1" applyFill="1" applyAlignment="1">
      <alignment vertical="top"/>
    </xf>
    <xf numFmtId="0" fontId="19" fillId="14" borderId="4" xfId="1" applyFont="1" applyFill="1"/>
    <xf numFmtId="0" fontId="23" fillId="14" borderId="4" xfId="1" applyFill="1"/>
    <xf numFmtId="0" fontId="19" fillId="14" borderId="0" xfId="0" applyFont="1" applyFill="1"/>
    <xf numFmtId="9" fontId="27" fillId="10" borderId="1" xfId="1" applyNumberFormat="1" applyFont="1" applyFill="1" applyBorder="1" applyAlignment="1">
      <alignment horizontal="center" vertical="center"/>
    </xf>
    <xf numFmtId="0" fontId="27" fillId="10" borderId="4" xfId="1" applyFont="1" applyFill="1" applyAlignment="1">
      <alignment vertical="center"/>
    </xf>
    <xf numFmtId="0" fontId="27" fillId="10" borderId="4" xfId="1" applyFont="1" applyFill="1" applyAlignment="1">
      <alignment horizontal="center" vertical="center"/>
    </xf>
    <xf numFmtId="0" fontId="55" fillId="10" borderId="18" xfId="1" applyFont="1" applyFill="1" applyBorder="1" applyAlignment="1">
      <alignment horizontal="center" vertical="center" wrapText="1"/>
    </xf>
    <xf numFmtId="0" fontId="56" fillId="10" borderId="21" xfId="1" applyFont="1" applyFill="1" applyBorder="1" applyAlignment="1">
      <alignment horizontal="center" vertical="center" wrapText="1"/>
    </xf>
    <xf numFmtId="0" fontId="28" fillId="47" borderId="4" xfId="1" applyFont="1" applyFill="1" applyAlignment="1">
      <alignment vertical="top"/>
    </xf>
    <xf numFmtId="0" fontId="11" fillId="4" borderId="5" xfId="1" applyFont="1" applyFill="1" applyBorder="1" applyAlignment="1">
      <alignment horizontal="left" vertical="top" wrapText="1"/>
    </xf>
    <xf numFmtId="0" fontId="8" fillId="2" borderId="6" xfId="1" applyFont="1" applyFill="1" applyBorder="1" applyAlignment="1">
      <alignment vertical="center" wrapText="1"/>
    </xf>
    <xf numFmtId="0" fontId="8" fillId="2" borderId="6" xfId="1" applyFont="1" applyFill="1" applyBorder="1" applyAlignment="1">
      <alignment horizontal="left" vertical="center" wrapText="1"/>
    </xf>
    <xf numFmtId="0" fontId="8" fillId="2" borderId="6" xfId="1" applyFont="1" applyFill="1" applyBorder="1" applyAlignment="1">
      <alignment horizontal="center" vertical="center" wrapText="1"/>
    </xf>
    <xf numFmtId="0" fontId="8" fillId="40" borderId="6" xfId="1" applyFont="1" applyFill="1" applyBorder="1" applyAlignment="1">
      <alignment horizontal="center" vertical="center" wrapText="1"/>
    </xf>
    <xf numFmtId="0" fontId="13" fillId="45" borderId="4" xfId="1" applyFont="1" applyFill="1" applyAlignment="1">
      <alignment vertical="top"/>
    </xf>
    <xf numFmtId="0" fontId="11" fillId="20" borderId="16" xfId="1" applyFont="1" applyFill="1" applyBorder="1" applyAlignment="1">
      <alignment vertical="top" wrapText="1"/>
    </xf>
    <xf numFmtId="0" fontId="27" fillId="10" borderId="5" xfId="1" applyFont="1" applyFill="1" applyBorder="1" applyAlignment="1">
      <alignment vertical="center"/>
    </xf>
    <xf numFmtId="0" fontId="27" fillId="10" borderId="5" xfId="1" applyFont="1" applyFill="1" applyBorder="1" applyAlignment="1">
      <alignment horizontal="center" vertical="center"/>
    </xf>
    <xf numFmtId="9" fontId="27" fillId="10" borderId="5" xfId="1" applyNumberFormat="1" applyFont="1" applyFill="1" applyBorder="1" applyAlignment="1">
      <alignment horizontal="center" vertical="center"/>
    </xf>
    <xf numFmtId="0" fontId="8" fillId="2" borderId="4" xfId="1" applyFont="1" applyFill="1" applyAlignment="1">
      <alignment horizontal="center" vertical="center" wrapText="1"/>
    </xf>
    <xf numFmtId="0" fontId="58" fillId="0" borderId="14" xfId="1" applyFont="1" applyBorder="1" applyAlignment="1">
      <alignment horizontal="left" vertical="top" wrapText="1"/>
    </xf>
    <xf numFmtId="0" fontId="60" fillId="0" borderId="14" xfId="1" applyFont="1" applyBorder="1" applyAlignment="1">
      <alignment horizontal="left" vertical="top" wrapText="1"/>
    </xf>
    <xf numFmtId="0" fontId="8" fillId="3" borderId="5" xfId="1" applyFont="1" applyFill="1" applyBorder="1" applyAlignment="1">
      <alignment horizontal="center" vertical="center" wrapText="1"/>
    </xf>
    <xf numFmtId="0" fontId="8" fillId="2" borderId="4" xfId="1" applyFont="1" applyFill="1" applyAlignment="1">
      <alignment horizontal="left" vertical="center" wrapText="1"/>
    </xf>
    <xf numFmtId="0" fontId="27" fillId="10" borderId="3" xfId="1" applyFont="1" applyFill="1" applyBorder="1" applyAlignment="1">
      <alignment vertical="center"/>
    </xf>
    <xf numFmtId="0" fontId="27" fillId="10" borderId="6" xfId="1" applyFont="1" applyFill="1" applyBorder="1" applyAlignment="1">
      <alignment vertical="center"/>
    </xf>
    <xf numFmtId="0" fontId="62" fillId="14" borderId="4" xfId="1" applyFont="1" applyFill="1"/>
    <xf numFmtId="0" fontId="8" fillId="33" borderId="6" xfId="1" applyFont="1" applyFill="1" applyBorder="1" applyAlignment="1">
      <alignment horizontal="center" vertical="center"/>
    </xf>
    <xf numFmtId="0" fontId="8" fillId="33" borderId="6" xfId="1" applyFont="1" applyFill="1" applyBorder="1" applyAlignment="1">
      <alignment horizontal="center" vertical="center" wrapText="1"/>
    </xf>
    <xf numFmtId="0" fontId="58" fillId="0" borderId="4" xfId="1" applyFont="1" applyAlignment="1">
      <alignment horizontal="left" vertical="top" wrapText="1"/>
    </xf>
    <xf numFmtId="0" fontId="58" fillId="0" borderId="4" xfId="1" applyFont="1" applyAlignment="1">
      <alignment vertical="center"/>
    </xf>
    <xf numFmtId="0" fontId="58" fillId="0" borderId="4" xfId="1" applyFont="1" applyAlignment="1">
      <alignment vertical="center" wrapText="1"/>
    </xf>
    <xf numFmtId="0" fontId="8" fillId="2" borderId="6" xfId="0" applyFont="1" applyFill="1" applyBorder="1" applyAlignment="1">
      <alignment vertical="center" wrapText="1"/>
    </xf>
    <xf numFmtId="0" fontId="6" fillId="2" borderId="6" xfId="0" applyFont="1" applyFill="1" applyBorder="1" applyAlignment="1">
      <alignment horizontal="center" vertical="center" wrapText="1"/>
    </xf>
    <xf numFmtId="0" fontId="20" fillId="41" borderId="6" xfId="0" applyFont="1" applyFill="1" applyBorder="1" applyAlignment="1">
      <alignment horizontal="center" vertical="center" wrapText="1"/>
    </xf>
    <xf numFmtId="0" fontId="11" fillId="4" borderId="6" xfId="0" applyFont="1" applyFill="1" applyBorder="1" applyAlignment="1">
      <alignment horizontal="left" vertical="top" wrapText="1"/>
    </xf>
    <xf numFmtId="0" fontId="8" fillId="0" borderId="6" xfId="1" applyFont="1" applyBorder="1" applyAlignment="1">
      <alignment vertical="center" wrapText="1"/>
    </xf>
    <xf numFmtId="0" fontId="59" fillId="0" borderId="6" xfId="1" applyFont="1" applyBorder="1" applyAlignment="1">
      <alignment vertical="center" wrapText="1"/>
    </xf>
    <xf numFmtId="0" fontId="20" fillId="2" borderId="6" xfId="0" applyFont="1" applyFill="1" applyBorder="1" applyAlignment="1">
      <alignment vertical="center" wrapText="1"/>
    </xf>
    <xf numFmtId="0" fontId="58" fillId="0" borderId="6" xfId="1" applyFont="1" applyBorder="1" applyAlignment="1">
      <alignment horizontal="left" vertical="top" wrapText="1"/>
    </xf>
    <xf numFmtId="0" fontId="63" fillId="0" borderId="6" xfId="1" applyFont="1" applyBorder="1"/>
    <xf numFmtId="0" fontId="19" fillId="0" borderId="6" xfId="1" applyFont="1" applyBorder="1" applyAlignment="1">
      <alignment horizontal="left" vertical="center" wrapText="1"/>
    </xf>
    <xf numFmtId="0" fontId="20" fillId="48" borderId="10" xfId="1" applyFont="1" applyFill="1" applyBorder="1" applyAlignment="1">
      <alignment vertical="top" wrapText="1"/>
    </xf>
    <xf numFmtId="0" fontId="20" fillId="48" borderId="6" xfId="1" applyFont="1" applyFill="1" applyBorder="1" applyAlignment="1">
      <alignment vertical="top" wrapText="1"/>
    </xf>
    <xf numFmtId="0" fontId="64" fillId="2" borderId="6" xfId="0" applyFont="1" applyFill="1" applyBorder="1" applyAlignment="1">
      <alignment horizontal="center" vertical="center" wrapText="1"/>
    </xf>
    <xf numFmtId="0" fontId="58" fillId="0" borderId="6" xfId="1" applyFont="1" applyBorder="1" applyAlignment="1">
      <alignment vertical="center" wrapText="1"/>
    </xf>
    <xf numFmtId="0" fontId="20" fillId="49" borderId="4" xfId="1" applyFont="1" applyFill="1" applyAlignment="1">
      <alignment vertical="top" wrapText="1"/>
    </xf>
    <xf numFmtId="0" fontId="52" fillId="40" borderId="10" xfId="1" applyFont="1" applyFill="1" applyBorder="1" applyAlignment="1">
      <alignment vertical="top" wrapText="1"/>
    </xf>
    <xf numFmtId="0" fontId="52" fillId="40" borderId="6" xfId="1" applyFont="1" applyFill="1" applyBorder="1" applyAlignment="1">
      <alignment vertical="top" wrapText="1"/>
    </xf>
    <xf numFmtId="0" fontId="14" fillId="4" borderId="6" xfId="0" applyFont="1" applyFill="1" applyBorder="1" applyAlignment="1">
      <alignment horizontal="left" vertical="top" wrapText="1"/>
    </xf>
    <xf numFmtId="9" fontId="16" fillId="50" borderId="12" xfId="1" applyNumberFormat="1" applyFont="1" applyFill="1" applyBorder="1" applyAlignment="1">
      <alignment horizontal="center"/>
    </xf>
    <xf numFmtId="1" fontId="16" fillId="51" borderId="12" xfId="1" applyNumberFormat="1" applyFont="1" applyFill="1" applyBorder="1" applyAlignment="1">
      <alignment horizontal="center"/>
    </xf>
    <xf numFmtId="0" fontId="8" fillId="3" borderId="1" xfId="0" applyFont="1" applyFill="1" applyBorder="1" applyAlignment="1">
      <alignment horizontal="center" vertical="top" wrapText="1"/>
    </xf>
    <xf numFmtId="165" fontId="24" fillId="35" borderId="25" xfId="0" applyNumberFormat="1" applyFont="1" applyFill="1" applyBorder="1" applyAlignment="1">
      <alignment horizontal="center" vertical="center"/>
    </xf>
    <xf numFmtId="165" fontId="24" fillId="10" borderId="25" xfId="0" applyNumberFormat="1" applyFont="1" applyFill="1" applyBorder="1" applyAlignment="1">
      <alignment horizontal="center" vertical="center"/>
    </xf>
    <xf numFmtId="0" fontId="65" fillId="3" borderId="4" xfId="1" applyFont="1" applyFill="1" applyAlignment="1">
      <alignment horizontal="center" vertical="top" wrapText="1"/>
    </xf>
    <xf numFmtId="0" fontId="65" fillId="3" borderId="4" xfId="1" applyFont="1" applyFill="1" applyAlignment="1">
      <alignment horizontal="center" vertical="center"/>
    </xf>
    <xf numFmtId="0" fontId="31" fillId="10" borderId="18" xfId="1" applyFont="1" applyFill="1" applyBorder="1" applyAlignment="1">
      <alignment horizontal="center" vertical="center" wrapText="1"/>
    </xf>
    <xf numFmtId="0" fontId="54" fillId="46" borderId="4" xfId="1" applyFont="1" applyFill="1" applyAlignment="1">
      <alignment vertical="center"/>
    </xf>
    <xf numFmtId="0" fontId="66" fillId="42" borderId="4" xfId="1" applyFont="1" applyFill="1" applyAlignment="1">
      <alignment vertical="center"/>
    </xf>
    <xf numFmtId="0" fontId="19" fillId="42" borderId="4" xfId="1" applyFont="1" applyFill="1" applyAlignment="1">
      <alignment vertical="center"/>
    </xf>
    <xf numFmtId="0" fontId="67" fillId="42" borderId="4" xfId="1" applyFont="1" applyFill="1" applyAlignment="1">
      <alignment vertical="center"/>
    </xf>
    <xf numFmtId="0" fontId="8" fillId="40" borderId="6" xfId="1" applyFont="1" applyFill="1" applyBorder="1" applyAlignment="1">
      <alignment horizontal="center" vertical="center"/>
    </xf>
    <xf numFmtId="0" fontId="8" fillId="3" borderId="1" xfId="1" applyFont="1" applyFill="1" applyBorder="1" applyAlignment="1">
      <alignment horizontal="center" vertical="center" wrapText="1"/>
    </xf>
    <xf numFmtId="0" fontId="68" fillId="0" borderId="4" xfId="6" applyFont="1" applyAlignment="1">
      <alignment vertical="center" wrapText="1"/>
    </xf>
    <xf numFmtId="0" fontId="62" fillId="0" borderId="0" xfId="0" applyFont="1"/>
    <xf numFmtId="0" fontId="62" fillId="0" borderId="4" xfId="6" applyFont="1" applyAlignment="1">
      <alignment wrapText="1"/>
    </xf>
    <xf numFmtId="0" fontId="62" fillId="0" borderId="4" xfId="6" applyFont="1" applyAlignment="1">
      <alignment vertical="center" wrapText="1"/>
    </xf>
    <xf numFmtId="0" fontId="62" fillId="0" borderId="4" xfId="6" applyFont="1" applyAlignment="1">
      <alignment horizontal="left" vertical="center" wrapText="1" indent="1"/>
    </xf>
    <xf numFmtId="0" fontId="69" fillId="0" borderId="4" xfId="6" applyFont="1" applyAlignment="1">
      <alignment vertical="center" wrapText="1"/>
    </xf>
    <xf numFmtId="0" fontId="70" fillId="0" borderId="4" xfId="6" applyFont="1" applyAlignment="1">
      <alignment wrapText="1"/>
    </xf>
    <xf numFmtId="0" fontId="70" fillId="0" borderId="4" xfId="6" applyFont="1" applyAlignment="1">
      <alignment vertical="center" wrapText="1"/>
    </xf>
    <xf numFmtId="0" fontId="72" fillId="0" borderId="4" xfId="6" applyFont="1" applyAlignment="1">
      <alignment wrapText="1"/>
    </xf>
    <xf numFmtId="0" fontId="73" fillId="0" borderId="4" xfId="2" applyFont="1" applyAlignment="1">
      <alignment vertical="center" wrapText="1"/>
    </xf>
    <xf numFmtId="0" fontId="62" fillId="0" borderId="0" xfId="0" applyFont="1" applyAlignment="1">
      <alignment wrapText="1"/>
    </xf>
    <xf numFmtId="0" fontId="70" fillId="0" borderId="4" xfId="6" applyFont="1"/>
  </cellXfs>
  <cellStyles count="7">
    <cellStyle name="Hyperlink" xfId="3" builtinId="8"/>
    <cellStyle name="Hyperlink 2" xfId="2" xr:uid="{CBBBDDF4-E3B4-A646-B3C8-945FAB2DE044}"/>
    <cellStyle name="Normal" xfId="0" builtinId="0"/>
    <cellStyle name="Normal 2" xfId="1" xr:uid="{CA1E2867-AC03-8E46-8E82-EB6A232EF401}"/>
    <cellStyle name="Normal 3" xfId="4" xr:uid="{30F35B9D-BC4A-485B-8F49-0DC97DE39898}"/>
    <cellStyle name="Normal 4" xfId="5" xr:uid="{3064D066-D30A-48D0-8F20-D0DFA65BCA22}"/>
    <cellStyle name="Normal 5" xfId="6" xr:uid="{093C9602-FF6B-48B1-A441-E32D4B3423A7}"/>
  </cellStyles>
  <dxfs count="189">
    <dxf>
      <fill>
        <patternFill>
          <bgColor rgb="FFFFFF00"/>
        </patternFill>
      </fill>
    </dxf>
    <dxf>
      <fill>
        <patternFill>
          <bgColor rgb="FFFFFF00"/>
        </patternFill>
      </fill>
    </dxf>
    <dxf>
      <fill>
        <patternFill>
          <bgColor rgb="FFFF0000"/>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dxf>
    <dxf>
      <font>
        <b/>
        <i val="0"/>
        <strike val="0"/>
        <condense val="0"/>
        <extend val="0"/>
        <outline val="0"/>
        <shadow val="0"/>
        <u val="none"/>
        <vertAlign val="baseline"/>
        <sz val="12"/>
        <color theme="1"/>
        <name val="Arial"/>
        <family val="2"/>
        <scheme val="minor"/>
      </font>
      <numFmt numFmtId="1"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left style="thin">
          <color auto="1"/>
        </left>
        <right/>
        <top style="thin">
          <color auto="1"/>
        </top>
        <bottom/>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color theme="1"/>
        <family val="2"/>
      </font>
      <numFmt numFmtId="1"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right style="thin">
          <color auto="1"/>
        </right>
        <top style="thin">
          <color auto="1"/>
        </top>
        <bottom/>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right style="thin">
          <color indexed="64"/>
        </right>
        <top style="medium">
          <color indexed="64"/>
        </top>
        <bottom/>
      </border>
    </dxf>
    <dxf>
      <font>
        <color theme="1"/>
        <family val="2"/>
      </font>
      <numFmt numFmtId="1"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color theme="1"/>
        <family val="2"/>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color theme="1"/>
        <family val="2"/>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left style="thin">
          <color auto="1"/>
        </left>
        <right/>
        <top style="thin">
          <color auto="1"/>
        </top>
        <bottom/>
        <vertical/>
        <horizontal/>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color theme="1"/>
        <family val="2"/>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left style="thin">
          <color auto="1"/>
        </left>
        <right/>
        <top style="thin">
          <color auto="1"/>
        </top>
        <bottom/>
        <vertical/>
        <horizontal/>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color theme="1"/>
        <family val="2"/>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left style="thin">
          <color auto="1"/>
        </left>
        <right/>
        <top style="thin">
          <color auto="1"/>
        </top>
        <bottom/>
        <vertical/>
        <horizontal/>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color theme="1"/>
        <family val="2"/>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top style="thin">
          <color auto="1"/>
        </top>
        <bottom/>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rgb="FFFFFF00"/>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b val="0"/>
        <i val="0"/>
        <strike val="0"/>
        <condense val="0"/>
        <extend val="0"/>
        <outline val="0"/>
        <shadow val="0"/>
        <u val="none"/>
        <vertAlign val="baseline"/>
        <sz val="10"/>
        <color theme="1"/>
        <name val="Arial"/>
        <family val="2"/>
        <scheme val="minor"/>
      </font>
      <numFmt numFmtId="13" formatCode="0%"/>
      <fill>
        <patternFill patternType="solid">
          <fgColor theme="4" tint="0.79998168889431442"/>
          <bgColor rgb="FFFFFF00"/>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i val="0"/>
        <strike val="0"/>
        <condense val="0"/>
        <extend val="0"/>
        <outline val="0"/>
        <shadow val="0"/>
        <u val="none"/>
        <vertAlign val="baseline"/>
        <sz val="10"/>
        <color rgb="FF000000"/>
        <name val="Arial"/>
        <family val="2"/>
        <scheme val="minor"/>
      </font>
      <alignment horizontal="center" vertical="center" textRotation="0" wrapText="0" indent="0" justifyLastLine="0" shrinkToFit="0" readingOrder="0"/>
      <border diagonalUp="0" diagonalDown="0" outline="0">
        <left style="medium">
          <color indexed="64"/>
        </left>
        <right style="thin">
          <color indexed="64"/>
        </right>
        <top style="medium">
          <color indexed="64"/>
        </top>
        <bottom/>
      </border>
    </dxf>
    <dxf>
      <border outline="0">
        <top style="medium">
          <color indexed="64"/>
        </top>
      </border>
    </dxf>
    <dxf>
      <alignment horizontal="center" vertical="center" textRotation="0" wrapText="0" indent="0" justifyLastLine="0" shrinkToFit="0" readingOrder="0"/>
    </dxf>
    <dxf>
      <border outline="0">
        <top style="thin">
          <color auto="1"/>
        </top>
        <bottom style="medium">
          <color indexed="64"/>
        </bottom>
      </border>
    </dxf>
    <dxf>
      <font>
        <b/>
        <i val="0"/>
        <strike val="0"/>
        <condense val="0"/>
        <extend val="0"/>
        <outline val="0"/>
        <shadow val="0"/>
        <u val="none"/>
        <vertAlign val="baseline"/>
        <sz val="10"/>
        <color theme="1"/>
        <name val="Arial"/>
        <family val="2"/>
        <scheme val="min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colors>
    <mruColors>
      <color rgb="FFFF5F5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742676"/>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26910</xdr:colOff>
      <xdr:row>9</xdr:row>
      <xdr:rowOff>597478</xdr:rowOff>
    </xdr:from>
    <xdr:to>
      <xdr:col>7</xdr:col>
      <xdr:colOff>517486</xdr:colOff>
      <xdr:row>15</xdr:row>
      <xdr:rowOff>95250</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26910" y="2355273"/>
          <a:ext cx="7807508" cy="2173432"/>
          <a:chOff x="1320506" y="21662571"/>
          <a:chExt cx="4676320"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458809" y="22315713"/>
            <a:ext cx="4374380"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428305" y="22868584"/>
            <a:ext cx="4392682" cy="208795"/>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l"/>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Table1" displayName="Table1" ref="A1:J9" totalsRowCount="1" headerRowDxfId="188" totalsRowDxfId="186" tableBorderDxfId="187" totalsRowBorderDxfId="185" headerRowCellStyle="Normal 2">
  <autoFilter ref="A1:J8" xr:uid="{FAF43CFA-CCF1-412C-9BCC-784CC5779CF5}"/>
  <sortState xmlns:xlrd2="http://schemas.microsoft.com/office/spreadsheetml/2017/richdata2" ref="A2:J8">
    <sortCondition descending="1" ref="G1:G8"/>
  </sortState>
  <tableColumns count="10">
    <tableColumn id="1" xr3:uid="{46EB25DC-EC9D-4C70-88FC-53CF008EC24E}" name="Dimension" totalsRowLabel="Average / Totals" totalsRowDxfId="184"/>
    <tableColumn id="2" xr3:uid="{96DB5BFC-9A67-47C3-822C-C86D8A4694BC}" name="Not Applicable" totalsRowFunction="custom" dataDxfId="183" totalsRowDxfId="182" dataCellStyle="Normal 2">
      <totalsRowFormula>AVERAGE(B2:B8)</totalsRowFormula>
    </tableColumn>
    <tableColumn id="3" xr3:uid="{3A731DFF-AB6F-4EF4-9A1E-80E9F917E61C}" name="Inactive Complete" totalsRowFunction="custom" dataDxfId="181" totalsRowDxfId="180" dataCellStyle="Normal 2">
      <totalsRowFormula>AVERAGE(C2:C8)</totalsRowFormula>
    </tableColumn>
    <tableColumn id="4" xr3:uid="{CAB29767-5E1A-4AA3-91BE-F628AA51CEB2}" name="Launch Complete" totalsRowFunction="custom" dataDxfId="179" totalsRowDxfId="178" dataCellStyle="Normal 2">
      <totalsRowFormula>AVERAGE(D2:D8)</totalsRowFormula>
    </tableColumn>
    <tableColumn id="5" xr3:uid="{45882F3D-E9AC-4C32-BB82-FB94DAA4D0F7}" name="Integrate Complete" totalsRowFunction="custom" dataDxfId="177" totalsRowDxfId="176" dataCellStyle="Normal 2">
      <totalsRowFormula>AVERAGE(E2:E8)</totalsRowFormula>
    </tableColumn>
    <tableColumn id="6" xr3:uid="{B4A032B5-58F3-479D-91C2-2BD474F9D171}" name="Optimize Complete" totalsRowFunction="custom" dataDxfId="175" totalsRowDxfId="174" dataCellStyle="Normal 2">
      <totalsRowFormula>AVERAGE(F2:F8)</totalsRowFormula>
    </tableColumn>
    <tableColumn id="7" xr3:uid="{DE2A0F7D-66C2-441B-9624-5D1CEB675A09}" name="Percentage Evaluated " totalsRowFunction="custom" dataDxfId="173" totalsRowDxfId="172" dataCellStyle="Normal 2">
      <totalsRowFormula>AVERAGE(G2:G8)</totalsRowFormula>
    </tableColumn>
    <tableColumn id="8" xr3:uid="{50028994-7BE5-4E86-BDF5-19A76DFBDD4D}" name="Proofpoints Remaining" totalsRowFunction="custom" dataDxfId="171" totalsRowDxfId="170" dataCellStyle="Normal 2">
      <totalsRowFormula>SUM(H2:H8)</totalsRowFormula>
    </tableColumn>
    <tableColumn id="9" xr3:uid="{6A64099D-3992-4354-8E98-3F31F6BC6D94}" name="# of Proofpoints Counted" totalsRowFunction="custom" dataDxfId="169" totalsRowDxfId="168" dataCellStyle="Normal 2">
      <totalsRowFormula>SUM(I2:I8)</totalsRowFormula>
    </tableColumn>
    <tableColumn id="10" xr3:uid="{2C8AFAF4-7B7E-4A83-AF2A-44126D5EC0EA}" name="# of Optimize Complete Proofpoints " totalsRowFunction="custom" dataDxfId="167" totalsRowDxfId="166" dataCellStyle="Normal 2">
      <totalsRowFormula>SUM(J2:J8)</totalsRowFormula>
    </tableColumn>
  </tableColumns>
  <tableStyleInfo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5"/>
  <sheetViews>
    <sheetView tabSelected="1" zoomScale="110" zoomScaleNormal="110" workbookViewId="0">
      <selection activeCell="B2" sqref="B2"/>
    </sheetView>
  </sheetViews>
  <sheetFormatPr defaultColWidth="10.85546875" defaultRowHeight="15"/>
  <cols>
    <col min="1" max="1" width="23.85546875" style="14" customWidth="1"/>
    <col min="2" max="2" width="143.7109375" style="15" customWidth="1"/>
    <col min="3" max="3" width="106.7109375" style="15" customWidth="1"/>
    <col min="4" max="4" width="51.7109375" style="15" customWidth="1"/>
    <col min="5" max="16384" width="10.85546875" style="15"/>
  </cols>
  <sheetData>
    <row r="1" spans="1:2" ht="57.75" customHeight="1">
      <c r="B1" s="133" t="s">
        <v>358</v>
      </c>
    </row>
    <row r="2" spans="1:2" ht="45">
      <c r="A2" s="17" t="s">
        <v>154</v>
      </c>
      <c r="B2" s="18" t="s">
        <v>155</v>
      </c>
    </row>
    <row r="3" spans="1:2" ht="31.5" customHeight="1">
      <c r="A3" s="175" t="s">
        <v>156</v>
      </c>
      <c r="B3" s="176" t="s">
        <v>283</v>
      </c>
    </row>
    <row r="4" spans="1:2" ht="15.75">
      <c r="A4" s="19"/>
      <c r="B4" s="20" t="s">
        <v>284</v>
      </c>
    </row>
    <row r="5" spans="1:2" ht="15.75">
      <c r="A5" s="179" t="s">
        <v>157</v>
      </c>
      <c r="B5" s="180" t="s">
        <v>158</v>
      </c>
    </row>
    <row r="6" spans="1:2" ht="44.25" customHeight="1">
      <c r="A6" s="177" t="s">
        <v>175</v>
      </c>
      <c r="B6" s="178" t="s">
        <v>159</v>
      </c>
    </row>
    <row r="7" spans="1:2">
      <c r="A7" s="22">
        <v>45638</v>
      </c>
      <c r="B7" s="15" t="s">
        <v>353</v>
      </c>
    </row>
    <row r="8" spans="1:2">
      <c r="A8" s="22">
        <v>45638</v>
      </c>
      <c r="B8" s="15" t="s">
        <v>343</v>
      </c>
    </row>
    <row r="9" spans="1:2">
      <c r="A9" s="22">
        <v>45637</v>
      </c>
      <c r="B9" s="15" t="s">
        <v>337</v>
      </c>
    </row>
    <row r="10" spans="1:2" ht="19.5" customHeight="1">
      <c r="A10" s="205">
        <v>45636</v>
      </c>
      <c r="B10" s="206" t="s">
        <v>306</v>
      </c>
    </row>
    <row r="11" spans="1:2" ht="18" customHeight="1">
      <c r="A11" s="205">
        <v>45597</v>
      </c>
      <c r="B11" s="206" t="s">
        <v>303</v>
      </c>
    </row>
    <row r="12" spans="1:2" ht="13.5" customHeight="1">
      <c r="A12" s="205">
        <v>45580</v>
      </c>
      <c r="B12" s="206" t="s">
        <v>286</v>
      </c>
    </row>
    <row r="13" spans="1:2">
      <c r="A13" s="33">
        <v>45579</v>
      </c>
      <c r="B13" s="133" t="s">
        <v>285</v>
      </c>
    </row>
    <row r="14" spans="1:2">
      <c r="A14" s="33">
        <v>45568</v>
      </c>
      <c r="B14" s="133" t="s">
        <v>268</v>
      </c>
    </row>
    <row r="15" spans="1:2">
      <c r="A15" s="33">
        <v>45554</v>
      </c>
      <c r="B15" s="133" t="s">
        <v>282</v>
      </c>
    </row>
    <row r="16" spans="1:2">
      <c r="A16" s="33">
        <v>45553</v>
      </c>
      <c r="B16" s="133" t="s">
        <v>262</v>
      </c>
    </row>
    <row r="17" spans="1:2">
      <c r="A17" s="33">
        <v>45553</v>
      </c>
      <c r="B17" s="133" t="s">
        <v>260</v>
      </c>
    </row>
    <row r="18" spans="1:2">
      <c r="A18" s="33">
        <v>45553</v>
      </c>
      <c r="B18" s="133" t="s">
        <v>261</v>
      </c>
    </row>
    <row r="19" spans="1:2">
      <c r="A19" s="33">
        <v>45526</v>
      </c>
      <c r="B19" s="133" t="s">
        <v>259</v>
      </c>
    </row>
    <row r="20" spans="1:2">
      <c r="A20" s="33">
        <v>45526</v>
      </c>
      <c r="B20" s="133" t="s">
        <v>258</v>
      </c>
    </row>
    <row r="21" spans="1:2">
      <c r="A21" s="33">
        <v>45526</v>
      </c>
      <c r="B21" s="133" t="s">
        <v>257</v>
      </c>
    </row>
    <row r="22" spans="1:2">
      <c r="A22" s="33">
        <v>45526</v>
      </c>
      <c r="B22" s="133" t="s">
        <v>237</v>
      </c>
    </row>
    <row r="23" spans="1:2">
      <c r="A23" s="33">
        <v>45519</v>
      </c>
      <c r="B23" s="135" t="s">
        <v>236</v>
      </c>
    </row>
    <row r="24" spans="1:2">
      <c r="A24" s="33">
        <v>45476</v>
      </c>
      <c r="B24" s="133" t="s">
        <v>235</v>
      </c>
    </row>
    <row r="25" spans="1:2">
      <c r="A25" s="33">
        <v>45441</v>
      </c>
      <c r="B25" s="133" t="s">
        <v>238</v>
      </c>
    </row>
    <row r="26" spans="1:2">
      <c r="A26" s="33">
        <v>45243</v>
      </c>
      <c r="B26" s="40" t="s">
        <v>193</v>
      </c>
    </row>
    <row r="27" spans="1:2">
      <c r="A27" s="33">
        <v>45154</v>
      </c>
      <c r="B27" s="40" t="s">
        <v>181</v>
      </c>
    </row>
    <row r="28" spans="1:2">
      <c r="A28" s="33">
        <v>45147</v>
      </c>
      <c r="B28" s="35" t="s">
        <v>180</v>
      </c>
    </row>
    <row r="29" spans="1:2">
      <c r="A29" s="33">
        <v>45147</v>
      </c>
      <c r="B29" s="34" t="s">
        <v>179</v>
      </c>
    </row>
    <row r="30" spans="1:2">
      <c r="A30" s="21">
        <v>45145</v>
      </c>
      <c r="B30" s="15" t="s">
        <v>178</v>
      </c>
    </row>
    <row r="31" spans="1:2">
      <c r="A31" s="21">
        <v>45142</v>
      </c>
      <c r="B31" s="16" t="s">
        <v>177</v>
      </c>
    </row>
    <row r="32" spans="1:2">
      <c r="A32" s="22">
        <v>45128</v>
      </c>
      <c r="B32" s="16" t="s">
        <v>162</v>
      </c>
    </row>
    <row r="33" spans="1:2">
      <c r="A33" s="22">
        <v>45126</v>
      </c>
      <c r="B33" s="15" t="s">
        <v>161</v>
      </c>
    </row>
    <row r="34" spans="1:2" ht="16.5" customHeight="1">
      <c r="A34" s="22">
        <v>45125</v>
      </c>
      <c r="B34" s="15" t="s">
        <v>239</v>
      </c>
    </row>
    <row r="35" spans="1:2" ht="21" customHeight="1">
      <c r="A35" s="22">
        <v>45408</v>
      </c>
      <c r="B35" s="23" t="s">
        <v>240</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CR41"/>
  <sheetViews>
    <sheetView zoomScaleNormal="100" workbookViewId="0">
      <pane xSplit="1" ySplit="2" topLeftCell="B3" activePane="bottomRight" state="frozen"/>
      <selection pane="topRight" activeCell="B1" sqref="B1"/>
      <selection pane="bottomLeft" activeCell="A7" sqref="A7"/>
      <selection pane="bottomRight" activeCell="A2" sqref="A2"/>
    </sheetView>
  </sheetViews>
  <sheetFormatPr defaultColWidth="12.7109375" defaultRowHeight="15" customHeight="1"/>
  <cols>
    <col min="1" max="1" width="63.42578125" customWidth="1"/>
    <col min="2" max="2" width="20.28515625" style="25" customWidth="1"/>
    <col min="3" max="3" width="140.28515625" style="25" customWidth="1"/>
    <col min="4" max="20" width="38.7109375" style="158" customWidth="1"/>
    <col min="21" max="30" width="12.7109375" style="158"/>
  </cols>
  <sheetData>
    <row r="1" spans="1:96" ht="44.25" customHeight="1">
      <c r="A1" s="247" t="s">
        <v>160</v>
      </c>
      <c r="B1" s="242">
        <f>B39-B33-B34-B35-B36-B40</f>
        <v>13</v>
      </c>
      <c r="C1" s="221" t="s">
        <v>318</v>
      </c>
      <c r="D1" s="160"/>
    </row>
    <row r="2" spans="1:96" ht="29.25" customHeight="1">
      <c r="A2" s="231" t="s">
        <v>3</v>
      </c>
      <c r="B2" s="236" t="s">
        <v>287</v>
      </c>
      <c r="C2" s="237" t="s">
        <v>288</v>
      </c>
      <c r="D2" s="160"/>
    </row>
    <row r="3" spans="1:96" ht="21" customHeight="1">
      <c r="A3" s="207" t="s">
        <v>317</v>
      </c>
      <c r="B3" s="267" t="s">
        <v>339</v>
      </c>
      <c r="C3" s="208"/>
    </row>
    <row r="4" spans="1:96" ht="21" customHeight="1">
      <c r="A4" s="209" t="s">
        <v>290</v>
      </c>
      <c r="B4" s="209"/>
      <c r="C4" s="235"/>
    </row>
    <row r="5" spans="1:96" ht="21" customHeight="1">
      <c r="A5" s="211" t="s">
        <v>291</v>
      </c>
      <c r="B5" s="209"/>
      <c r="C5" s="235"/>
    </row>
    <row r="6" spans="1:96" ht="21" customHeight="1">
      <c r="A6" s="211" t="s">
        <v>292</v>
      </c>
      <c r="B6" s="209"/>
      <c r="C6" s="235"/>
    </row>
    <row r="7" spans="1:96" ht="21" customHeight="1">
      <c r="A7" s="211" t="s">
        <v>293</v>
      </c>
      <c r="B7" s="209"/>
      <c r="C7" s="235"/>
    </row>
    <row r="8" spans="1:96" ht="21" customHeight="1">
      <c r="A8" s="209" t="s">
        <v>294</v>
      </c>
      <c r="B8" s="209"/>
      <c r="C8" s="235"/>
    </row>
    <row r="9" spans="1:96" ht="21" customHeight="1">
      <c r="A9" s="211" t="s">
        <v>295</v>
      </c>
      <c r="B9" s="209"/>
      <c r="C9" s="235"/>
    </row>
    <row r="10" spans="1:96" ht="21" customHeight="1">
      <c r="A10" s="209" t="s">
        <v>296</v>
      </c>
      <c r="B10" s="209"/>
      <c r="C10" s="235"/>
    </row>
    <row r="11" spans="1:96" ht="21" customHeight="1">
      <c r="A11" s="209" t="s">
        <v>297</v>
      </c>
      <c r="B11" s="209"/>
      <c r="C11" s="235"/>
    </row>
    <row r="12" spans="1:96" s="25" customFormat="1" ht="25.5" customHeight="1">
      <c r="A12" s="268" t="s">
        <v>340</v>
      </c>
      <c r="B12" s="269"/>
      <c r="C12" s="270" t="s">
        <v>342</v>
      </c>
      <c r="D12" s="25" t="s">
        <v>341</v>
      </c>
    </row>
    <row r="13" spans="1:96" ht="354" customHeight="1">
      <c r="A13" s="248" t="s">
        <v>319</v>
      </c>
      <c r="B13" s="249"/>
      <c r="C13" s="250" t="s">
        <v>320</v>
      </c>
      <c r="D13" s="159"/>
    </row>
    <row r="14" spans="1:96" s="4" customFormat="1" ht="15.75">
      <c r="A14" s="1" t="s">
        <v>3</v>
      </c>
      <c r="B14" s="251" t="s">
        <v>5</v>
      </c>
      <c r="C14" s="252" t="s">
        <v>265</v>
      </c>
      <c r="D14" s="159"/>
      <c r="E14"/>
      <c r="F14"/>
      <c r="G14"/>
      <c r="H14"/>
      <c r="I14"/>
      <c r="J14"/>
      <c r="K14"/>
      <c r="L14"/>
      <c r="M14"/>
      <c r="N14"/>
      <c r="O14"/>
      <c r="P14"/>
      <c r="Q14"/>
      <c r="R14"/>
      <c r="S14"/>
      <c r="T14"/>
      <c r="U14"/>
      <c r="V14"/>
      <c r="W14"/>
      <c r="X14"/>
      <c r="Y14"/>
      <c r="Z14"/>
      <c r="AA14"/>
      <c r="AB14"/>
      <c r="AC14"/>
      <c r="AD14"/>
      <c r="AE14"/>
      <c r="AF14"/>
      <c r="AG14"/>
      <c r="AH14"/>
      <c r="AI14"/>
      <c r="AJ14"/>
      <c r="AK14"/>
      <c r="AL14"/>
      <c r="AM14"/>
      <c r="AN14"/>
      <c r="AO14"/>
      <c r="AP14"/>
      <c r="AQ14"/>
      <c r="AR14"/>
      <c r="AS14"/>
      <c r="AT14"/>
      <c r="AU14"/>
      <c r="AV14"/>
      <c r="AW14"/>
      <c r="AX14"/>
      <c r="AY14"/>
      <c r="AZ14"/>
      <c r="BA14"/>
      <c r="BB14"/>
      <c r="BC14"/>
      <c r="BD14"/>
      <c r="BE14"/>
      <c r="BF14"/>
      <c r="BG14"/>
      <c r="BH14"/>
      <c r="BI14"/>
      <c r="BJ14"/>
      <c r="BK14"/>
      <c r="BL14"/>
      <c r="BM14"/>
      <c r="BN14"/>
      <c r="BO14"/>
      <c r="BP14"/>
      <c r="BQ14"/>
      <c r="BR14"/>
      <c r="BS14"/>
      <c r="BT14"/>
      <c r="BU14"/>
      <c r="BV14"/>
      <c r="BW14"/>
      <c r="BX14"/>
      <c r="BY14"/>
      <c r="BZ14"/>
      <c r="CA14"/>
      <c r="CB14"/>
      <c r="CC14"/>
      <c r="CD14"/>
      <c r="CE14"/>
      <c r="CF14"/>
      <c r="CG14"/>
      <c r="CH14"/>
      <c r="CI14"/>
      <c r="CJ14"/>
      <c r="CK14"/>
      <c r="CL14"/>
      <c r="CM14"/>
      <c r="CN14"/>
      <c r="CO14"/>
      <c r="CP14"/>
      <c r="CQ14"/>
      <c r="CR14"/>
    </row>
    <row r="15" spans="1:96" ht="21.95" customHeight="1">
      <c r="A15" s="191" t="s">
        <v>111</v>
      </c>
      <c r="B15" s="193"/>
      <c r="C15" s="193"/>
    </row>
    <row r="16" spans="1:96" ht="15.75">
      <c r="A16" s="7" t="s">
        <v>112</v>
      </c>
      <c r="B16" s="145"/>
      <c r="C16" s="145"/>
      <c r="D16" s="159"/>
    </row>
    <row r="17" spans="1:4" ht="30">
      <c r="A17" s="7" t="s">
        <v>113</v>
      </c>
      <c r="B17" s="145"/>
      <c r="C17" s="145"/>
      <c r="D17" s="159"/>
    </row>
    <row r="18" spans="1:4" ht="15.75">
      <c r="A18" s="5" t="s">
        <v>114</v>
      </c>
      <c r="B18" s="145"/>
      <c r="C18" s="145"/>
      <c r="D18" s="159"/>
    </row>
    <row r="19" spans="1:4" ht="30">
      <c r="A19" s="7" t="s">
        <v>115</v>
      </c>
      <c r="B19" s="145"/>
      <c r="C19" s="145"/>
      <c r="D19" s="159"/>
    </row>
    <row r="20" spans="1:4" ht="30">
      <c r="A20" s="5" t="s">
        <v>116</v>
      </c>
      <c r="B20" s="145"/>
      <c r="C20" s="145"/>
      <c r="D20" s="159"/>
    </row>
    <row r="21" spans="1:4" ht="15.75">
      <c r="A21" s="192" t="s">
        <v>117</v>
      </c>
      <c r="B21" s="28"/>
      <c r="C21" s="28"/>
      <c r="D21" s="159"/>
    </row>
    <row r="22" spans="1:4" ht="30">
      <c r="A22" s="8" t="s">
        <v>118</v>
      </c>
      <c r="B22" s="145"/>
      <c r="C22" s="145"/>
      <c r="D22" s="159"/>
    </row>
    <row r="23" spans="1:4" ht="30">
      <c r="A23" s="8" t="s">
        <v>119</v>
      </c>
      <c r="B23" s="145"/>
      <c r="C23" s="145"/>
      <c r="D23" s="159"/>
    </row>
    <row r="24" spans="1:4" ht="15.75">
      <c r="A24" s="8" t="s">
        <v>120</v>
      </c>
      <c r="B24" s="145"/>
      <c r="C24" s="145"/>
      <c r="D24" s="159"/>
    </row>
    <row r="25" spans="1:4" ht="15.75">
      <c r="A25" s="8" t="s">
        <v>121</v>
      </c>
      <c r="B25" s="145"/>
      <c r="C25" s="145"/>
      <c r="D25" s="159"/>
    </row>
    <row r="26" spans="1:4" ht="15.75">
      <c r="A26" s="191" t="s">
        <v>122</v>
      </c>
      <c r="B26" s="28"/>
      <c r="C26" s="28"/>
      <c r="D26" s="159"/>
    </row>
    <row r="27" spans="1:4" ht="60">
      <c r="A27" s="8" t="s">
        <v>123</v>
      </c>
      <c r="B27" s="145"/>
      <c r="C27" s="145"/>
      <c r="D27" s="159"/>
    </row>
    <row r="28" spans="1:4" ht="30">
      <c r="A28" s="8" t="s">
        <v>124</v>
      </c>
      <c r="B28" s="145"/>
      <c r="C28" s="145"/>
      <c r="D28" s="159"/>
    </row>
    <row r="29" spans="1:4" ht="15.75">
      <c r="A29" s="8" t="s">
        <v>125</v>
      </c>
      <c r="B29" s="145"/>
      <c r="C29" s="145"/>
      <c r="D29" s="159"/>
    </row>
    <row r="30" spans="1:4" s="25" customFormat="1" ht="15.75">
      <c r="A30" s="188" t="s">
        <v>242</v>
      </c>
      <c r="B30" s="28"/>
      <c r="C30" s="28"/>
      <c r="D30" s="153"/>
    </row>
    <row r="31" spans="1:4" s="25" customFormat="1" ht="33.950000000000003" customHeight="1">
      <c r="A31" s="27" t="s">
        <v>243</v>
      </c>
      <c r="B31" s="145"/>
      <c r="C31" s="145"/>
      <c r="D31" s="155"/>
    </row>
    <row r="32" spans="1:4" ht="39" customHeight="1">
      <c r="A32" s="136"/>
      <c r="B32" s="264" t="s">
        <v>330</v>
      </c>
      <c r="C32" s="265" t="s">
        <v>331</v>
      </c>
      <c r="D32" s="147"/>
    </row>
    <row r="33" spans="1:3" ht="15" customHeight="1">
      <c r="A33" s="140" t="s">
        <v>299</v>
      </c>
      <c r="B33" s="141">
        <f>COUNTIF($B$2:$B$32,'Status Levels'!A2)</f>
        <v>0</v>
      </c>
      <c r="C33" s="212">
        <f>IF($B$41=0,0,B33/$B$41)</f>
        <v>0</v>
      </c>
    </row>
    <row r="34" spans="1:3" ht="15" customHeight="1">
      <c r="A34" s="140" t="s">
        <v>300</v>
      </c>
      <c r="B34" s="141">
        <f>COUNTIF($B$2:$B$32,'Status Levels'!A3)</f>
        <v>0</v>
      </c>
      <c r="C34" s="212">
        <f>IF($B$41=0,0,B34/$B$41)</f>
        <v>0</v>
      </c>
    </row>
    <row r="35" spans="1:3" ht="15" customHeight="1">
      <c r="A35" s="140" t="s">
        <v>301</v>
      </c>
      <c r="B35" s="141">
        <f>COUNTIF($B$2:$B$32,'Status Levels'!A4)</f>
        <v>0</v>
      </c>
      <c r="C35" s="212">
        <f>IF($B$41=0,0,B35/$B$41)</f>
        <v>0</v>
      </c>
    </row>
    <row r="36" spans="1:3" ht="15" customHeight="1">
      <c r="A36" s="140" t="s">
        <v>302</v>
      </c>
      <c r="B36" s="141">
        <f>COUNTIF($B$2:$B$32,'Status Levels'!A5)</f>
        <v>0</v>
      </c>
      <c r="C36" s="212">
        <f>IF($B$41=0,0,B36/$B$41)</f>
        <v>0</v>
      </c>
    </row>
    <row r="37" spans="1:3" ht="15" customHeight="1">
      <c r="A37" s="213" t="s">
        <v>195</v>
      </c>
      <c r="B37" s="214">
        <f>SUM(B33:B36)</f>
        <v>0</v>
      </c>
      <c r="C37" s="212">
        <f>IF($B$41=0,0,B37/$B$41)</f>
        <v>0</v>
      </c>
    </row>
    <row r="38" spans="1:3" ht="15" customHeight="1" thickBot="1">
      <c r="A38" s="136"/>
      <c r="B38" s="136"/>
      <c r="C38" s="136"/>
    </row>
    <row r="39" spans="1:3" ht="15" customHeight="1">
      <c r="A39" s="142" t="s">
        <v>241</v>
      </c>
      <c r="B39" s="266">
        <v>13</v>
      </c>
      <c r="C39" s="156"/>
    </row>
    <row r="40" spans="1:3" ht="15" customHeight="1">
      <c r="A40" s="143" t="s">
        <v>263</v>
      </c>
      <c r="B40" s="141">
        <f>COUNTIF($B$2:$B$32,'Status Levels'!A1)</f>
        <v>0</v>
      </c>
      <c r="C40" s="212">
        <f>B40/$B$39</f>
        <v>0</v>
      </c>
    </row>
    <row r="41" spans="1:3" ht="15" customHeight="1" thickBot="1">
      <c r="A41" s="144" t="s">
        <v>264</v>
      </c>
      <c r="B41" s="216">
        <f>B39-B40</f>
        <v>13</v>
      </c>
      <c r="C41" s="157"/>
    </row>
  </sheetData>
  <conditionalFormatting sqref="A16:A31">
    <cfRule type="expression" dxfId="71" priority="40">
      <formula>INDIRECT("B"&amp;ROW())=1</formula>
    </cfRule>
  </conditionalFormatting>
  <pageMargins left="0.7" right="0.7" top="0.75" bottom="0.75" header="0" footer="0"/>
  <pageSetup orientation="landscape"/>
  <extLst>
    <ext xmlns:x14="http://schemas.microsoft.com/office/spreadsheetml/2009/9/main" uri="{78C0D931-6437-407d-A8EE-F0AAD7539E65}">
      <x14:conditionalFormattings>
        <x14:conditionalFormatting xmlns:xm="http://schemas.microsoft.com/office/excel/2006/main">
          <x14:cfRule type="expression" priority="1" id="{0A33E29D-9ADB-4062-9552-45D1A4E4D3FC}">
            <xm:f>$B16:B41='Status Levels'!$A$5</xm:f>
            <x14:dxf>
              <fill>
                <patternFill>
                  <bgColor rgb="FF00B0F0"/>
                </patternFill>
              </fill>
            </x14:dxf>
          </x14:cfRule>
          <x14:cfRule type="expression" priority="2" id="{EE3C16C5-73A8-4FA4-AD24-5B64D9A01CB2}">
            <xm:f>$B16:B41='Status Levels'!$A$4</xm:f>
            <x14:dxf>
              <fill>
                <patternFill>
                  <bgColor theme="7" tint="0.59996337778862885"/>
                </patternFill>
              </fill>
            </x14:dxf>
          </x14:cfRule>
          <x14:cfRule type="expression" priority="3" id="{A438F3B7-4B21-41ED-871D-19815C6AD746}">
            <xm:f>$B16:B41='Status Levels'!$A$3</xm:f>
            <x14:dxf>
              <fill>
                <patternFill>
                  <bgColor theme="6" tint="0.39994506668294322"/>
                </patternFill>
              </fill>
            </x14:dxf>
          </x14:cfRule>
          <x14:cfRule type="expression" priority="4" id="{0E4058FD-0861-42BC-BC8A-2CF4C7294CF0}">
            <xm:f>$B16:B41='Status Levels'!$A$2</xm:f>
            <x14:dxf>
              <fill>
                <patternFill>
                  <bgColor rgb="FFFF5F5F"/>
                </patternFill>
              </fill>
            </x14:dxf>
          </x14:cfRule>
          <x14:cfRule type="expression" priority="5" id="{0543063A-1779-47E4-8C4A-ECF4DE2CC172}">
            <xm:f>$B16:$B41='Status Levels'!$A$1</xm:f>
            <x14:dxf>
              <fill>
                <patternFill>
                  <bgColor rgb="FFFFFF00"/>
                </patternFill>
              </fill>
            </x14:dxf>
          </x14:cfRule>
          <xm:sqref>B16:C16</xm:sqref>
        </x14:conditionalFormatting>
        <x14:conditionalFormatting xmlns:xm="http://schemas.microsoft.com/office/excel/2006/main">
          <x14:cfRule type="expression" priority="223" id="{0A33E29D-9ADB-4062-9552-45D1A4E4D3FC}">
            <xm:f>$B17:B41='Status Levels'!$A$5</xm:f>
            <x14:dxf>
              <fill>
                <patternFill>
                  <bgColor rgb="FF00B0F0"/>
                </patternFill>
              </fill>
            </x14:dxf>
          </x14:cfRule>
          <x14:cfRule type="expression" priority="224" id="{EE3C16C5-73A8-4FA4-AD24-5B64D9A01CB2}">
            <xm:f>$B17:B41='Status Levels'!$A$4</xm:f>
            <x14:dxf>
              <fill>
                <patternFill>
                  <bgColor theme="7" tint="0.59996337778862885"/>
                </patternFill>
              </fill>
            </x14:dxf>
          </x14:cfRule>
          <x14:cfRule type="expression" priority="225" id="{A438F3B7-4B21-41ED-871D-19815C6AD746}">
            <xm:f>$B17:B41='Status Levels'!$A$3</xm:f>
            <x14:dxf>
              <fill>
                <patternFill>
                  <bgColor theme="6" tint="0.39994506668294322"/>
                </patternFill>
              </fill>
            </x14:dxf>
          </x14:cfRule>
          <x14:cfRule type="expression" priority="226" id="{0E4058FD-0861-42BC-BC8A-2CF4C7294CF0}">
            <xm:f>$B17:B41='Status Levels'!$A$2</xm:f>
            <x14:dxf>
              <fill>
                <patternFill>
                  <bgColor rgb="FFFF5F5F"/>
                </patternFill>
              </fill>
            </x14:dxf>
          </x14:cfRule>
          <x14:cfRule type="expression" priority="227" id="{0543063A-1779-47E4-8C4A-ECF4DE2CC172}">
            <xm:f>$B17:$B41='Status Levels'!$A$1</xm:f>
            <x14:dxf>
              <fill>
                <patternFill>
                  <bgColor rgb="FFFFFF00"/>
                </patternFill>
              </fill>
            </x14:dxf>
          </x14:cfRule>
          <xm:sqref>B17:C20</xm:sqref>
        </x14:conditionalFormatting>
        <x14:conditionalFormatting xmlns:xm="http://schemas.microsoft.com/office/excel/2006/main">
          <x14:cfRule type="expression" priority="228" id="{0A33E29D-9ADB-4062-9552-45D1A4E4D3FC}">
            <xm:f>$B22:B41='Status Levels'!$A$5</xm:f>
            <x14:dxf>
              <fill>
                <patternFill>
                  <bgColor rgb="FF00B0F0"/>
                </patternFill>
              </fill>
            </x14:dxf>
          </x14:cfRule>
          <x14:cfRule type="expression" priority="229" id="{EE3C16C5-73A8-4FA4-AD24-5B64D9A01CB2}">
            <xm:f>$B22:B41='Status Levels'!$A$4</xm:f>
            <x14:dxf>
              <fill>
                <patternFill>
                  <bgColor theme="7" tint="0.59996337778862885"/>
                </patternFill>
              </fill>
            </x14:dxf>
          </x14:cfRule>
          <x14:cfRule type="expression" priority="230" id="{A438F3B7-4B21-41ED-871D-19815C6AD746}">
            <xm:f>$B22:B41='Status Levels'!$A$3</xm:f>
            <x14:dxf>
              <fill>
                <patternFill>
                  <bgColor theme="6" tint="0.39994506668294322"/>
                </patternFill>
              </fill>
            </x14:dxf>
          </x14:cfRule>
          <x14:cfRule type="expression" priority="231" id="{0E4058FD-0861-42BC-BC8A-2CF4C7294CF0}">
            <xm:f>$B22:B41='Status Levels'!$A$2</xm:f>
            <x14:dxf>
              <fill>
                <patternFill>
                  <bgColor rgb="FFFF5F5F"/>
                </patternFill>
              </fill>
            </x14:dxf>
          </x14:cfRule>
          <x14:cfRule type="expression" priority="232" id="{0543063A-1779-47E4-8C4A-ECF4DE2CC172}">
            <xm:f>$B22:$B41='Status Levels'!$A$1</xm:f>
            <x14:dxf>
              <fill>
                <patternFill>
                  <bgColor rgb="FFFFFF00"/>
                </patternFill>
              </fill>
            </x14:dxf>
          </x14:cfRule>
          <xm:sqref>B22:C25</xm:sqref>
        </x14:conditionalFormatting>
        <x14:conditionalFormatting xmlns:xm="http://schemas.microsoft.com/office/excel/2006/main">
          <x14:cfRule type="expression" priority="233" id="{0A33E29D-9ADB-4062-9552-45D1A4E4D3FC}">
            <xm:f>$B27:B43='Status Levels'!$A$5</xm:f>
            <x14:dxf>
              <fill>
                <patternFill>
                  <bgColor rgb="FF00B0F0"/>
                </patternFill>
              </fill>
            </x14:dxf>
          </x14:cfRule>
          <x14:cfRule type="expression" priority="234" id="{EE3C16C5-73A8-4FA4-AD24-5B64D9A01CB2}">
            <xm:f>$B27:B43='Status Levels'!$A$4</xm:f>
            <x14:dxf>
              <fill>
                <patternFill>
                  <bgColor theme="7" tint="0.59996337778862885"/>
                </patternFill>
              </fill>
            </x14:dxf>
          </x14:cfRule>
          <x14:cfRule type="expression" priority="235" id="{A438F3B7-4B21-41ED-871D-19815C6AD746}">
            <xm:f>$B27:B43='Status Levels'!$A$3</xm:f>
            <x14:dxf>
              <fill>
                <patternFill>
                  <bgColor theme="6" tint="0.39994506668294322"/>
                </patternFill>
              </fill>
            </x14:dxf>
          </x14:cfRule>
          <x14:cfRule type="expression" priority="236" id="{0E4058FD-0861-42BC-BC8A-2CF4C7294CF0}">
            <xm:f>$B27:B43='Status Levels'!$A$2</xm:f>
            <x14:dxf>
              <fill>
                <patternFill>
                  <bgColor rgb="FFFF5F5F"/>
                </patternFill>
              </fill>
            </x14:dxf>
          </x14:cfRule>
          <x14:cfRule type="expression" priority="237" id="{0543063A-1779-47E4-8C4A-ECF4DE2CC172}">
            <xm:f>$B27:$B43='Status Levels'!$A$1</xm:f>
            <x14:dxf>
              <fill>
                <patternFill>
                  <bgColor rgb="FFFFFF00"/>
                </patternFill>
              </fill>
            </x14:dxf>
          </x14:cfRule>
          <xm:sqref>B27:C29 B31:C31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A985002-2E3B-4876-ADA2-F3455E9490F5}">
          <x14:formula1>
            <xm:f>'Status Levels'!$A$1:$A$5</xm:f>
          </x14:formula1>
          <xm:sqref>B31 B22:B25 B27:B29 B16:B20</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DI48"/>
  <sheetViews>
    <sheetView zoomScale="110" zoomScaleNormal="110" workbookViewId="0">
      <pane xSplit="1" ySplit="2" topLeftCell="B3" activePane="bottomRight" state="frozen"/>
      <selection pane="topRight" activeCell="B1" sqref="B1"/>
      <selection pane="bottomLeft" activeCell="A3" sqref="A3"/>
      <selection pane="bottomRight" activeCell="C13" sqref="C13"/>
    </sheetView>
  </sheetViews>
  <sheetFormatPr defaultColWidth="12.7109375" defaultRowHeight="15" customHeight="1"/>
  <cols>
    <col min="1" max="1" width="76.42578125" customWidth="1"/>
    <col min="2" max="2" width="23.28515625" style="25" customWidth="1"/>
    <col min="3" max="3" width="131.28515625" style="25" customWidth="1"/>
    <col min="4" max="59" width="12.7109375" style="158"/>
  </cols>
  <sheetData>
    <row r="1" spans="1:113" ht="44.25" customHeight="1">
      <c r="A1" s="241" t="s">
        <v>160</v>
      </c>
      <c r="B1" s="253">
        <f>B46-B40-B41-B42-B43-B47</f>
        <v>18</v>
      </c>
      <c r="C1" s="221" t="s">
        <v>126</v>
      </c>
    </row>
    <row r="2" spans="1:113" ht="29.25" customHeight="1">
      <c r="A2" s="231" t="s">
        <v>3</v>
      </c>
      <c r="B2" s="236" t="s">
        <v>287</v>
      </c>
      <c r="C2" s="237" t="s">
        <v>288</v>
      </c>
    </row>
    <row r="3" spans="1:113" ht="22.5" customHeight="1">
      <c r="A3" s="207" t="s">
        <v>321</v>
      </c>
      <c r="B3" s="267" t="s">
        <v>339</v>
      </c>
      <c r="C3" s="208"/>
    </row>
    <row r="4" spans="1:113" ht="18" customHeight="1">
      <c r="A4" s="209" t="s">
        <v>290</v>
      </c>
      <c r="B4" s="209"/>
      <c r="C4" s="235"/>
    </row>
    <row r="5" spans="1:113" ht="18" customHeight="1">
      <c r="A5" s="211" t="s">
        <v>291</v>
      </c>
      <c r="B5" s="209"/>
      <c r="C5" s="235"/>
    </row>
    <row r="6" spans="1:113" ht="18" customHeight="1">
      <c r="A6" s="211" t="s">
        <v>292</v>
      </c>
      <c r="B6" s="209"/>
      <c r="C6" s="235"/>
    </row>
    <row r="7" spans="1:113" ht="18" customHeight="1">
      <c r="A7" s="211" t="s">
        <v>293</v>
      </c>
      <c r="B7" s="209"/>
      <c r="C7" s="235"/>
    </row>
    <row r="8" spans="1:113" ht="18" customHeight="1">
      <c r="A8" s="209" t="s">
        <v>294</v>
      </c>
      <c r="B8" s="209"/>
      <c r="C8" s="235"/>
    </row>
    <row r="9" spans="1:113" ht="18" customHeight="1">
      <c r="A9" s="211" t="s">
        <v>295</v>
      </c>
      <c r="B9" s="209"/>
      <c r="C9" s="235"/>
    </row>
    <row r="10" spans="1:113" ht="18" customHeight="1">
      <c r="A10" s="209" t="s">
        <v>296</v>
      </c>
      <c r="B10" s="209"/>
      <c r="C10" s="235"/>
    </row>
    <row r="11" spans="1:113" ht="18" customHeight="1">
      <c r="A11" s="209" t="s">
        <v>297</v>
      </c>
      <c r="B11" s="209"/>
      <c r="C11" s="235"/>
    </row>
    <row r="12" spans="1:113" s="25" customFormat="1" ht="25.5" customHeight="1">
      <c r="A12" s="268" t="s">
        <v>340</v>
      </c>
      <c r="B12" s="269"/>
      <c r="C12" s="270" t="s">
        <v>342</v>
      </c>
      <c r="D12" s="25" t="s">
        <v>341</v>
      </c>
    </row>
    <row r="13" spans="1:113" ht="228.75" customHeight="1">
      <c r="A13" s="244" t="s">
        <v>322</v>
      </c>
      <c r="B13" s="245"/>
      <c r="C13" s="254" t="s">
        <v>323</v>
      </c>
    </row>
    <row r="14" spans="1:113" ht="56.1" customHeight="1">
      <c r="A14" s="231" t="s">
        <v>3</v>
      </c>
      <c r="B14" s="231" t="s">
        <v>5</v>
      </c>
      <c r="C14" s="231" t="s">
        <v>288</v>
      </c>
    </row>
    <row r="15" spans="1:113" s="138" customFormat="1" ht="29.1" customHeight="1">
      <c r="A15" s="255" t="s">
        <v>324</v>
      </c>
      <c r="B15" s="256"/>
      <c r="C15" s="257"/>
      <c r="D15" s="25"/>
      <c r="E15" s="25"/>
      <c r="F15" s="25"/>
      <c r="G15" s="25"/>
      <c r="H15" s="25"/>
      <c r="I15" s="25"/>
      <c r="J15" s="25"/>
      <c r="K15" s="25"/>
      <c r="L15" s="25"/>
      <c r="M15" s="25"/>
      <c r="N15" s="25"/>
      <c r="O15" s="25"/>
      <c r="P15" s="25"/>
      <c r="Q15" s="25"/>
      <c r="R15" s="25"/>
      <c r="S15" s="25"/>
      <c r="T15" s="25"/>
      <c r="U15" s="25"/>
      <c r="V15" s="25"/>
      <c r="W15" s="25"/>
      <c r="X15" s="25"/>
      <c r="Y15" s="25"/>
      <c r="Z15" s="25"/>
      <c r="AA15" s="25"/>
      <c r="AB15" s="25"/>
      <c r="AC15" s="25"/>
      <c r="AD15" s="25"/>
      <c r="AE15" s="25"/>
      <c r="AF15" s="25"/>
      <c r="AG15" s="25"/>
      <c r="AH15" s="25"/>
      <c r="AI15" s="25"/>
      <c r="AJ15" s="25"/>
      <c r="AK15" s="25"/>
      <c r="AL15" s="25"/>
      <c r="AM15" s="25"/>
      <c r="AN15" s="25"/>
      <c r="AO15" s="25"/>
      <c r="AP15" s="25"/>
      <c r="AQ15" s="25"/>
      <c r="AR15" s="25"/>
      <c r="AS15" s="25"/>
      <c r="AT15" s="25"/>
      <c r="AU15" s="25"/>
      <c r="AV15" s="25"/>
      <c r="AW15" s="25"/>
      <c r="AX15" s="25"/>
      <c r="AY15" s="25"/>
      <c r="AZ15" s="25"/>
      <c r="BA15" s="25"/>
      <c r="BB15" s="25"/>
      <c r="BC15" s="25"/>
      <c r="BD15" s="25"/>
      <c r="BE15" s="25"/>
      <c r="BF15" s="25"/>
      <c r="BG15" s="25"/>
      <c r="BH15" s="25"/>
      <c r="BI15" s="25"/>
      <c r="BJ15" s="25"/>
      <c r="BK15" s="25"/>
      <c r="BL15" s="25"/>
      <c r="BM15" s="25"/>
      <c r="BN15" s="25"/>
      <c r="BO15" s="25"/>
      <c r="BP15" s="25"/>
      <c r="BQ15" s="25"/>
      <c r="BR15" s="25"/>
      <c r="BS15" s="25"/>
      <c r="BT15" s="25"/>
      <c r="BU15" s="25"/>
      <c r="BV15" s="25"/>
      <c r="BW15" s="25"/>
      <c r="BX15" s="25"/>
      <c r="BY15" s="25"/>
      <c r="BZ15" s="25"/>
      <c r="CA15" s="25"/>
      <c r="CB15" s="25"/>
      <c r="CC15" s="25"/>
      <c r="CD15" s="25"/>
      <c r="CE15" s="25"/>
      <c r="CF15" s="25"/>
      <c r="CG15" s="25"/>
      <c r="CH15" s="25"/>
      <c r="CI15" s="25"/>
      <c r="CJ15" s="25"/>
      <c r="CK15" s="25"/>
      <c r="CL15" s="25"/>
      <c r="CM15" s="25"/>
      <c r="CN15" s="25"/>
      <c r="CO15" s="25"/>
      <c r="CP15" s="25"/>
      <c r="CQ15" s="25"/>
      <c r="CR15" s="25"/>
      <c r="CS15" s="25"/>
      <c r="CT15" s="25"/>
      <c r="CU15" s="25"/>
      <c r="CV15" s="25"/>
      <c r="CW15" s="25"/>
      <c r="CX15" s="25"/>
      <c r="CY15" s="25"/>
      <c r="CZ15" s="25"/>
      <c r="DA15" s="25"/>
      <c r="DB15" s="25"/>
      <c r="DC15" s="25"/>
      <c r="DD15" s="25"/>
      <c r="DE15" s="25"/>
      <c r="DF15" s="25"/>
      <c r="DG15" s="25"/>
      <c r="DH15" s="25"/>
      <c r="DI15" s="25"/>
    </row>
    <row r="16" spans="1:113" ht="30">
      <c r="A16" s="9" t="s">
        <v>127</v>
      </c>
      <c r="B16" s="145"/>
      <c r="C16" s="145"/>
    </row>
    <row r="17" spans="1:3" ht="30">
      <c r="A17" s="10" t="s">
        <v>129</v>
      </c>
      <c r="B17" s="145"/>
      <c r="C17" s="145"/>
    </row>
    <row r="18" spans="1:3" ht="39" customHeight="1">
      <c r="A18" s="186" t="s">
        <v>131</v>
      </c>
      <c r="B18" s="184"/>
      <c r="C18" s="185"/>
    </row>
    <row r="19" spans="1:3">
      <c r="A19" s="11" t="s">
        <v>132</v>
      </c>
      <c r="B19" s="145"/>
      <c r="C19" s="145"/>
    </row>
    <row r="20" spans="1:3">
      <c r="A20" s="12" t="s">
        <v>133</v>
      </c>
      <c r="B20" s="145"/>
      <c r="C20" s="145"/>
    </row>
    <row r="21" spans="1:3">
      <c r="A21" s="13" t="s">
        <v>134</v>
      </c>
      <c r="B21" s="145"/>
      <c r="C21" s="145"/>
    </row>
    <row r="22" spans="1:3" ht="15.75">
      <c r="A22" s="186" t="s">
        <v>135</v>
      </c>
      <c r="B22" s="184"/>
      <c r="C22" s="185"/>
    </row>
    <row r="23" spans="1:3" ht="30">
      <c r="A23" s="9" t="s">
        <v>163</v>
      </c>
      <c r="B23" s="145"/>
      <c r="C23" s="145"/>
    </row>
    <row r="24" spans="1:3">
      <c r="A24" s="10" t="s">
        <v>164</v>
      </c>
      <c r="B24" s="145"/>
      <c r="C24" s="145"/>
    </row>
    <row r="25" spans="1:3">
      <c r="A25" s="10" t="s">
        <v>165</v>
      </c>
      <c r="B25" s="145"/>
      <c r="C25" s="145"/>
    </row>
    <row r="26" spans="1:3" ht="15.75">
      <c r="A26" s="187" t="s">
        <v>136</v>
      </c>
      <c r="B26" s="184"/>
      <c r="C26" s="185"/>
    </row>
    <row r="27" spans="1:3" ht="30">
      <c r="A27" s="9" t="s">
        <v>166</v>
      </c>
      <c r="B27" s="145"/>
      <c r="C27" s="145"/>
    </row>
    <row r="28" spans="1:3" ht="30">
      <c r="A28" s="10" t="s">
        <v>167</v>
      </c>
      <c r="B28" s="145"/>
      <c r="C28" s="145"/>
    </row>
    <row r="29" spans="1:3">
      <c r="A29" s="10" t="s">
        <v>168</v>
      </c>
      <c r="B29" s="145"/>
      <c r="C29" s="145"/>
    </row>
    <row r="30" spans="1:3">
      <c r="A30" s="10" t="s">
        <v>169</v>
      </c>
      <c r="B30" s="145"/>
      <c r="C30" s="145"/>
    </row>
    <row r="31" spans="1:3">
      <c r="A31" s="10" t="s">
        <v>170</v>
      </c>
      <c r="B31" s="145"/>
      <c r="C31" s="145"/>
    </row>
    <row r="32" spans="1:3" ht="15.75">
      <c r="A32" s="187" t="s">
        <v>138</v>
      </c>
      <c r="B32" s="184"/>
      <c r="C32" s="185"/>
    </row>
    <row r="33" spans="1:3">
      <c r="A33" s="9" t="s">
        <v>171</v>
      </c>
      <c r="B33" s="145"/>
      <c r="C33" s="145"/>
    </row>
    <row r="34" spans="1:3">
      <c r="A34" s="10" t="s">
        <v>172</v>
      </c>
      <c r="B34" s="145"/>
      <c r="C34" s="145"/>
    </row>
    <row r="35" spans="1:3">
      <c r="A35" s="10" t="s">
        <v>173</v>
      </c>
      <c r="B35" s="145"/>
      <c r="C35" s="145"/>
    </row>
    <row r="36" spans="1:3">
      <c r="A36" s="10" t="s">
        <v>174</v>
      </c>
      <c r="B36" s="145"/>
      <c r="C36" s="145"/>
    </row>
    <row r="37" spans="1:3" s="25" customFormat="1" ht="15.75">
      <c r="A37" s="188" t="s">
        <v>242</v>
      </c>
      <c r="B37" s="184"/>
      <c r="C37" s="185"/>
    </row>
    <row r="38" spans="1:3" s="25" customFormat="1" ht="33.950000000000003" customHeight="1">
      <c r="A38" s="27" t="s">
        <v>243</v>
      </c>
      <c r="B38" s="145"/>
      <c r="C38" s="145"/>
    </row>
    <row r="39" spans="1:3" ht="44.25" customHeight="1">
      <c r="A39" s="136"/>
      <c r="B39" s="264" t="s">
        <v>330</v>
      </c>
      <c r="C39" s="265" t="s">
        <v>331</v>
      </c>
    </row>
    <row r="40" spans="1:3" ht="15" customHeight="1">
      <c r="A40" s="140" t="s">
        <v>299</v>
      </c>
      <c r="B40" s="141">
        <f>COUNTIF($B$2:$B$39,'Status Levels'!A2)</f>
        <v>0</v>
      </c>
      <c r="C40" s="212">
        <f>IF($B$48=0,0,B40/$B$48)</f>
        <v>0</v>
      </c>
    </row>
    <row r="41" spans="1:3" ht="15" customHeight="1">
      <c r="A41" s="140" t="s">
        <v>300</v>
      </c>
      <c r="B41" s="141">
        <f>COUNTIF($B$2:$B$39,'Status Levels'!A3)</f>
        <v>0</v>
      </c>
      <c r="C41" s="212">
        <f>IF($B$48=0,0,B41/$B$48)</f>
        <v>0</v>
      </c>
    </row>
    <row r="42" spans="1:3" ht="15" customHeight="1">
      <c r="A42" s="140" t="s">
        <v>301</v>
      </c>
      <c r="B42" s="141">
        <f>COUNTIF($B$2:$B$39,'Status Levels'!A4)</f>
        <v>0</v>
      </c>
      <c r="C42" s="212">
        <f>IF($B$48=0,0,B42/$B$48)</f>
        <v>0</v>
      </c>
    </row>
    <row r="43" spans="1:3" ht="15" customHeight="1">
      <c r="A43" s="140" t="s">
        <v>302</v>
      </c>
      <c r="B43" s="141">
        <f>COUNTIF($B$2:$B$39,'Status Levels'!A5)</f>
        <v>0</v>
      </c>
      <c r="C43" s="212">
        <f>IF($B$48=0,0,B43/$B$48)</f>
        <v>0</v>
      </c>
    </row>
    <row r="44" spans="1:3" ht="15" customHeight="1">
      <c r="A44" s="213" t="s">
        <v>195</v>
      </c>
      <c r="B44" s="214">
        <f>SUM(B40:B43)</f>
        <v>0</v>
      </c>
      <c r="C44" s="212">
        <f>IF($B$48=0,0,B44/$B$48)</f>
        <v>0</v>
      </c>
    </row>
    <row r="45" spans="1:3" ht="15" customHeight="1" thickBot="1">
      <c r="A45" s="136"/>
      <c r="B45" s="136"/>
      <c r="C45" s="136"/>
    </row>
    <row r="46" spans="1:3" ht="15" customHeight="1">
      <c r="A46" s="142" t="s">
        <v>241</v>
      </c>
      <c r="B46" s="266">
        <v>18</v>
      </c>
      <c r="C46" s="156"/>
    </row>
    <row r="47" spans="1:3" ht="15" customHeight="1">
      <c r="A47" s="143" t="s">
        <v>263</v>
      </c>
      <c r="B47" s="141">
        <f>COUNTIF($B$2:$B$39,'Status Levels'!A1)</f>
        <v>0</v>
      </c>
      <c r="C47" s="212">
        <f>B47/$B$46</f>
        <v>0</v>
      </c>
    </row>
    <row r="48" spans="1:3" ht="15" customHeight="1" thickBot="1">
      <c r="A48" s="144" t="s">
        <v>264</v>
      </c>
      <c r="B48" s="216">
        <f>B46-B47</f>
        <v>18</v>
      </c>
      <c r="C48" s="157"/>
    </row>
  </sheetData>
  <conditionalFormatting sqref="A19:A38">
    <cfRule type="expression" dxfId="50" priority="167">
      <formula>INDIRECT("B"&amp;ROW())=1</formula>
    </cfRule>
  </conditionalFormatting>
  <conditionalFormatting sqref="B15:C15">
    <cfRule type="expression" dxfId="49" priority="158">
      <formula>INDIRECT("B"&amp;ROW())=1</formula>
    </cfRule>
  </conditionalFormatting>
  <conditionalFormatting sqref="B18:C18 B22:C22 B26:C26 B32:C32 B37:C37">
    <cfRule type="expression" dxfId="43" priority="162">
      <formula>INDIRECT("B"&amp;ROW())=1</formula>
    </cfRule>
  </conditionalFormatting>
  <pageMargins left="0.7" right="0.7" top="0.75" bottom="0.75" header="0" footer="0"/>
  <pageSetup orientation="landscape" r:id="rId1"/>
  <extLst>
    <ext xmlns:x14="http://schemas.microsoft.com/office/spreadsheetml/2009/9/main" uri="{78C0D931-6437-407d-A8EE-F0AAD7539E65}">
      <x14:conditionalFormattings>
        <x14:conditionalFormatting xmlns:xm="http://schemas.microsoft.com/office/excel/2006/main">
          <x14:cfRule type="expression" priority="1" id="{C92DEAC5-BCB5-4BED-A372-2C77B286ACEA}">
            <xm:f>$B16:B41='Status Levels'!$A$5</xm:f>
            <x14:dxf>
              <fill>
                <patternFill>
                  <bgColor rgb="FF00B0F0"/>
                </patternFill>
              </fill>
            </x14:dxf>
          </x14:cfRule>
          <x14:cfRule type="expression" priority="2" id="{B18A1042-D96C-4BB1-AEC3-4E25DFF7AAF2}">
            <xm:f>$B16:B41='Status Levels'!$A$4</xm:f>
            <x14:dxf>
              <fill>
                <patternFill>
                  <bgColor theme="7" tint="0.59996337778862885"/>
                </patternFill>
              </fill>
            </x14:dxf>
          </x14:cfRule>
          <x14:cfRule type="expression" priority="3" id="{33E20379-DD02-43E8-9980-EF5ED15CD8FA}">
            <xm:f>$B16:B41='Status Levels'!$A$3</xm:f>
            <x14:dxf>
              <fill>
                <patternFill>
                  <bgColor theme="6" tint="0.39994506668294322"/>
                </patternFill>
              </fill>
            </x14:dxf>
          </x14:cfRule>
          <x14:cfRule type="expression" priority="4" id="{0817865A-D444-458B-9BEE-8829951C11FF}">
            <xm:f>$B16:B41='Status Levels'!$A$2</xm:f>
            <x14:dxf>
              <fill>
                <patternFill>
                  <bgColor rgb="FFFF5F5F"/>
                </patternFill>
              </fill>
            </x14:dxf>
          </x14:cfRule>
          <x14:cfRule type="expression" priority="5" id="{C7D0DCC3-CE3B-4A53-A769-ABB531D40B12}">
            <xm:f>$B16:$B41='Status Levels'!$A$1</xm:f>
            <x14:dxf>
              <fill>
                <patternFill>
                  <bgColor rgb="FFFFFF00"/>
                </patternFill>
              </fill>
            </x14:dxf>
          </x14:cfRule>
          <xm:sqref>B16:C17 B23:C23</xm:sqref>
        </x14:conditionalFormatting>
        <x14:conditionalFormatting xmlns:xm="http://schemas.microsoft.com/office/excel/2006/main">
          <x14:cfRule type="expression" priority="6" id="{53649CC2-88C2-43DA-865C-FFA92E74E579}">
            <xm:f>$B19:B44='Status Levels'!$A$5</xm:f>
            <x14:dxf>
              <fill>
                <patternFill>
                  <bgColor rgb="FF00B0F0"/>
                </patternFill>
              </fill>
            </x14:dxf>
          </x14:cfRule>
          <x14:cfRule type="expression" priority="7" id="{ABB9302B-3EED-475B-B35D-532707E82BC0}">
            <xm:f>$B19:B44='Status Levels'!$A$4</xm:f>
            <x14:dxf>
              <fill>
                <patternFill>
                  <bgColor theme="7" tint="0.59996337778862885"/>
                </patternFill>
              </fill>
            </x14:dxf>
          </x14:cfRule>
          <x14:cfRule type="expression" priority="8" id="{728A686D-75EB-4D0F-B871-AF9ED52A78EC}">
            <xm:f>$B19:B44='Status Levels'!$A$3</xm:f>
            <x14:dxf>
              <fill>
                <patternFill>
                  <bgColor theme="6" tint="0.39994506668294322"/>
                </patternFill>
              </fill>
            </x14:dxf>
          </x14:cfRule>
          <x14:cfRule type="expression" priority="9" id="{2C9A0F97-9C5F-4F9B-A824-D811AAC2277C}">
            <xm:f>$B19:B44='Status Levels'!$A$2</xm:f>
            <x14:dxf>
              <fill>
                <patternFill>
                  <bgColor rgb="FFFF5F5F"/>
                </patternFill>
              </fill>
            </x14:dxf>
          </x14:cfRule>
          <x14:cfRule type="expression" priority="10" id="{84D32AF6-2136-4E2C-875D-FB0CCA2DDA5B}">
            <xm:f>$B19:$B44='Status Levels'!$A$1</xm:f>
            <x14:dxf>
              <fill>
                <patternFill>
                  <bgColor rgb="FFFFFF00"/>
                </patternFill>
              </fill>
            </x14:dxf>
          </x14:cfRule>
          <xm:sqref>B19:C21</xm:sqref>
        </x14:conditionalFormatting>
        <x14:conditionalFormatting xmlns:xm="http://schemas.microsoft.com/office/excel/2006/main">
          <x14:cfRule type="expression" priority="243" id="{C92DEAC5-BCB5-4BED-A372-2C77B286ACEA}">
            <xm:f>$B24:B48='Status Levels'!$A$5</xm:f>
            <x14:dxf>
              <fill>
                <patternFill>
                  <bgColor rgb="FF00B0F0"/>
                </patternFill>
              </fill>
            </x14:dxf>
          </x14:cfRule>
          <x14:cfRule type="expression" priority="244" id="{B18A1042-D96C-4BB1-AEC3-4E25DFF7AAF2}">
            <xm:f>$B24:B48='Status Levels'!$A$4</xm:f>
            <x14:dxf>
              <fill>
                <patternFill>
                  <bgColor theme="7" tint="0.59996337778862885"/>
                </patternFill>
              </fill>
            </x14:dxf>
          </x14:cfRule>
          <x14:cfRule type="expression" priority="245" id="{33E20379-DD02-43E8-9980-EF5ED15CD8FA}">
            <xm:f>$B24:B48='Status Levels'!$A$3</xm:f>
            <x14:dxf>
              <fill>
                <patternFill>
                  <bgColor theme="6" tint="0.39994506668294322"/>
                </patternFill>
              </fill>
            </x14:dxf>
          </x14:cfRule>
          <x14:cfRule type="expression" priority="246" id="{0817865A-D444-458B-9BEE-8829951C11FF}">
            <xm:f>$B24:B48='Status Levels'!$A$2</xm:f>
            <x14:dxf>
              <fill>
                <patternFill>
                  <bgColor rgb="FFFF5F5F"/>
                </patternFill>
              </fill>
            </x14:dxf>
          </x14:cfRule>
          <x14:cfRule type="expression" priority="247" id="{C7D0DCC3-CE3B-4A53-A769-ABB531D40B12}">
            <xm:f>$B24:$B48='Status Levels'!$A$1</xm:f>
            <x14:dxf>
              <fill>
                <patternFill>
                  <bgColor rgb="FFFFFF00"/>
                </patternFill>
              </fill>
            </x14:dxf>
          </x14:cfRule>
          <xm:sqref>B24:C25</xm:sqref>
        </x14:conditionalFormatting>
        <x14:conditionalFormatting xmlns:xm="http://schemas.microsoft.com/office/excel/2006/main">
          <x14:cfRule type="expression" priority="248" id="{C92DEAC5-BCB5-4BED-A372-2C77B286ACEA}">
            <xm:f>$B27:B48='Status Levels'!$A$5</xm:f>
            <x14:dxf>
              <fill>
                <patternFill>
                  <bgColor rgb="FF00B0F0"/>
                </patternFill>
              </fill>
            </x14:dxf>
          </x14:cfRule>
          <x14:cfRule type="expression" priority="249" id="{B18A1042-D96C-4BB1-AEC3-4E25DFF7AAF2}">
            <xm:f>$B27:B48='Status Levels'!$A$4</xm:f>
            <x14:dxf>
              <fill>
                <patternFill>
                  <bgColor theme="7" tint="0.59996337778862885"/>
                </patternFill>
              </fill>
            </x14:dxf>
          </x14:cfRule>
          <x14:cfRule type="expression" priority="250" id="{33E20379-DD02-43E8-9980-EF5ED15CD8FA}">
            <xm:f>$B27:B48='Status Levels'!$A$3</xm:f>
            <x14:dxf>
              <fill>
                <patternFill>
                  <bgColor theme="6" tint="0.39994506668294322"/>
                </patternFill>
              </fill>
            </x14:dxf>
          </x14:cfRule>
          <x14:cfRule type="expression" priority="251" id="{0817865A-D444-458B-9BEE-8829951C11FF}">
            <xm:f>$B27:B48='Status Levels'!$A$2</xm:f>
            <x14:dxf>
              <fill>
                <patternFill>
                  <bgColor rgb="FFFF5F5F"/>
                </patternFill>
              </fill>
            </x14:dxf>
          </x14:cfRule>
          <x14:cfRule type="expression" priority="252" id="{C7D0DCC3-CE3B-4A53-A769-ABB531D40B12}">
            <xm:f>$B27:$B48='Status Levels'!$A$1</xm:f>
            <x14:dxf>
              <fill>
                <patternFill>
                  <bgColor rgb="FFFFFF00"/>
                </patternFill>
              </fill>
            </x14:dxf>
          </x14:cfRule>
          <xm:sqref>B27:C31</xm:sqref>
        </x14:conditionalFormatting>
        <x14:conditionalFormatting xmlns:xm="http://schemas.microsoft.com/office/excel/2006/main">
          <x14:cfRule type="expression" priority="253" id="{C92DEAC5-BCB5-4BED-A372-2C77B286ACEA}">
            <xm:f>$B33:B49='Status Levels'!$A$5</xm:f>
            <x14:dxf>
              <fill>
                <patternFill>
                  <bgColor rgb="FF00B0F0"/>
                </patternFill>
              </fill>
            </x14:dxf>
          </x14:cfRule>
          <x14:cfRule type="expression" priority="254" id="{B18A1042-D96C-4BB1-AEC3-4E25DFF7AAF2}">
            <xm:f>$B33:B49='Status Levels'!$A$4</xm:f>
            <x14:dxf>
              <fill>
                <patternFill>
                  <bgColor theme="7" tint="0.59996337778862885"/>
                </patternFill>
              </fill>
            </x14:dxf>
          </x14:cfRule>
          <x14:cfRule type="expression" priority="255" id="{33E20379-DD02-43E8-9980-EF5ED15CD8FA}">
            <xm:f>$B33:B49='Status Levels'!$A$3</xm:f>
            <x14:dxf>
              <fill>
                <patternFill>
                  <bgColor theme="6" tint="0.39994506668294322"/>
                </patternFill>
              </fill>
            </x14:dxf>
          </x14:cfRule>
          <x14:cfRule type="expression" priority="256" id="{0817865A-D444-458B-9BEE-8829951C11FF}">
            <xm:f>$B33:B49='Status Levels'!$A$2</xm:f>
            <x14:dxf>
              <fill>
                <patternFill>
                  <bgColor rgb="FFFF5F5F"/>
                </patternFill>
              </fill>
            </x14:dxf>
          </x14:cfRule>
          <x14:cfRule type="expression" priority="257" id="{C7D0DCC3-CE3B-4A53-A769-ABB531D40B12}">
            <xm:f>$B33:$B49='Status Levels'!$A$1</xm:f>
            <x14:dxf>
              <fill>
                <patternFill>
                  <bgColor rgb="FFFFFF00"/>
                </patternFill>
              </fill>
            </x14:dxf>
          </x14:cfRule>
          <xm:sqref>B33:C36 B38:C38</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ABE9FF80-20E7-4046-9896-09544CA52D39}">
          <x14:formula1>
            <xm:f>'Status Levels'!$A$1:$A$5</xm:f>
          </x14:formula1>
          <xm:sqref>B23:B25 B27:B31 B33:B36 B38 B19:B21 B16:B17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BG41"/>
  <sheetViews>
    <sheetView zoomScaleNormal="100" workbookViewId="0">
      <pane xSplit="1" ySplit="2" topLeftCell="B5" activePane="bottomRight" state="frozen"/>
      <selection activeCell="B1" sqref="B1"/>
      <selection pane="topRight" activeCell="B1" sqref="B1"/>
      <selection pane="bottomLeft" activeCell="B1" sqref="B1"/>
      <selection pane="bottomRight" activeCell="A2" sqref="A2"/>
    </sheetView>
  </sheetViews>
  <sheetFormatPr defaultColWidth="12.7109375" defaultRowHeight="15" customHeight="1"/>
  <cols>
    <col min="1" max="1" width="68.28515625" customWidth="1"/>
    <col min="2" max="2" width="23.7109375" style="25" customWidth="1"/>
    <col min="3" max="3" width="143.42578125" style="25" customWidth="1"/>
    <col min="4" max="21" width="43.7109375" style="158" customWidth="1"/>
    <col min="22" max="59" width="12.7109375" style="158"/>
  </cols>
  <sheetData>
    <row r="1" spans="1:4" ht="29.1" customHeight="1">
      <c r="A1" s="241" t="s">
        <v>160</v>
      </c>
      <c r="B1" s="242">
        <f>B39-B33-B34-B35-B36-B40</f>
        <v>15</v>
      </c>
      <c r="C1" s="221" t="s">
        <v>139</v>
      </c>
    </row>
    <row r="2" spans="1:4" ht="27" customHeight="1">
      <c r="A2" s="231" t="s">
        <v>3</v>
      </c>
      <c r="B2" s="236" t="s">
        <v>287</v>
      </c>
      <c r="C2" s="237" t="s">
        <v>288</v>
      </c>
    </row>
    <row r="3" spans="1:4" ht="22.5" customHeight="1">
      <c r="A3" s="207" t="s">
        <v>325</v>
      </c>
      <c r="B3" s="267" t="s">
        <v>339</v>
      </c>
      <c r="C3" s="208"/>
    </row>
    <row r="4" spans="1:4" ht="15" customHeight="1">
      <c r="A4" s="209" t="s">
        <v>290</v>
      </c>
      <c r="B4" s="209"/>
      <c r="C4" s="235"/>
    </row>
    <row r="5" spans="1:4" ht="15" customHeight="1">
      <c r="A5" s="211" t="s">
        <v>291</v>
      </c>
      <c r="B5" s="209"/>
      <c r="C5" s="235"/>
    </row>
    <row r="6" spans="1:4" ht="15" customHeight="1">
      <c r="A6" s="211" t="s">
        <v>292</v>
      </c>
      <c r="B6" s="209"/>
      <c r="C6" s="235"/>
    </row>
    <row r="7" spans="1:4" ht="15" customHeight="1">
      <c r="A7" s="211" t="s">
        <v>293</v>
      </c>
      <c r="B7" s="209"/>
      <c r="C7" s="235"/>
    </row>
    <row r="8" spans="1:4" ht="15" customHeight="1">
      <c r="A8" s="209" t="s">
        <v>294</v>
      </c>
      <c r="B8" s="209"/>
      <c r="C8" s="235"/>
    </row>
    <row r="9" spans="1:4" ht="15" customHeight="1">
      <c r="A9" s="211" t="s">
        <v>295</v>
      </c>
      <c r="B9" s="209"/>
      <c r="C9" s="235"/>
    </row>
    <row r="10" spans="1:4" ht="15" customHeight="1">
      <c r="A10" s="209" t="s">
        <v>296</v>
      </c>
      <c r="B10" s="209"/>
      <c r="C10" s="235"/>
    </row>
    <row r="11" spans="1:4" ht="15" customHeight="1">
      <c r="A11" s="209" t="s">
        <v>297</v>
      </c>
      <c r="B11" s="209"/>
      <c r="C11" s="235"/>
    </row>
    <row r="12" spans="1:4" s="25" customFormat="1" ht="25.5" customHeight="1">
      <c r="A12" s="268" t="s">
        <v>340</v>
      </c>
      <c r="B12" s="269"/>
      <c r="C12" s="270" t="s">
        <v>342</v>
      </c>
      <c r="D12" s="25" t="s">
        <v>341</v>
      </c>
    </row>
    <row r="13" spans="1:4" ht="270.75">
      <c r="A13" s="258" t="s">
        <v>326</v>
      </c>
      <c r="B13" s="57"/>
      <c r="C13" s="250" t="s">
        <v>327</v>
      </c>
    </row>
    <row r="14" spans="1:4" ht="15.75">
      <c r="A14" s="231" t="s">
        <v>3</v>
      </c>
      <c r="B14" s="231" t="s">
        <v>5</v>
      </c>
      <c r="C14" s="231" t="s">
        <v>288</v>
      </c>
    </row>
    <row r="15" spans="1:4" s="4" customFormat="1" ht="15.75">
      <c r="A15" s="255" t="s">
        <v>328</v>
      </c>
      <c r="B15" s="189"/>
      <c r="C15" s="190"/>
    </row>
    <row r="16" spans="1:4">
      <c r="A16" s="6" t="s">
        <v>140</v>
      </c>
      <c r="B16" s="145"/>
      <c r="C16" s="145"/>
    </row>
    <row r="17" spans="1:3">
      <c r="A17" s="6" t="s">
        <v>141</v>
      </c>
      <c r="B17" s="145"/>
      <c r="C17" s="145"/>
    </row>
    <row r="18" spans="1:3">
      <c r="A18" s="6" t="s">
        <v>142</v>
      </c>
      <c r="B18" s="145"/>
      <c r="C18" s="145"/>
    </row>
    <row r="19" spans="1:3" ht="30">
      <c r="A19" s="6" t="s">
        <v>143</v>
      </c>
      <c r="B19" s="145"/>
      <c r="C19" s="145"/>
    </row>
    <row r="20" spans="1:3">
      <c r="A20" s="6" t="s">
        <v>144</v>
      </c>
      <c r="B20" s="145"/>
      <c r="C20" s="145"/>
    </row>
    <row r="21" spans="1:3" ht="30">
      <c r="A21" s="6" t="s">
        <v>145</v>
      </c>
      <c r="B21" s="145"/>
      <c r="C21" s="145"/>
    </row>
    <row r="22" spans="1:3" ht="30">
      <c r="A22" s="6" t="s">
        <v>146</v>
      </c>
      <c r="B22" s="145"/>
      <c r="C22" s="145"/>
    </row>
    <row r="23" spans="1:3">
      <c r="A23" s="6" t="s">
        <v>147</v>
      </c>
      <c r="B23" s="145"/>
      <c r="C23" s="145"/>
    </row>
    <row r="24" spans="1:3">
      <c r="A24" s="6" t="s">
        <v>148</v>
      </c>
      <c r="B24" s="145"/>
      <c r="C24" s="145"/>
    </row>
    <row r="25" spans="1:3">
      <c r="A25" s="6" t="s">
        <v>149</v>
      </c>
      <c r="B25" s="145"/>
      <c r="C25" s="145"/>
    </row>
    <row r="26" spans="1:3">
      <c r="A26" s="6" t="s">
        <v>150</v>
      </c>
      <c r="B26" s="145"/>
      <c r="C26" s="145"/>
    </row>
    <row r="27" spans="1:3" ht="30">
      <c r="A27" s="6" t="s">
        <v>151</v>
      </c>
      <c r="B27" s="145"/>
      <c r="C27" s="145"/>
    </row>
    <row r="28" spans="1:3" ht="30">
      <c r="A28" s="6" t="s">
        <v>152</v>
      </c>
      <c r="B28" s="145"/>
      <c r="C28" s="145"/>
    </row>
    <row r="29" spans="1:3" ht="30">
      <c r="A29" s="6" t="s">
        <v>153</v>
      </c>
      <c r="B29" s="145"/>
      <c r="C29" s="145"/>
    </row>
    <row r="30" spans="1:3" s="25" customFormat="1" ht="15.75">
      <c r="A30" s="183" t="s">
        <v>242</v>
      </c>
      <c r="B30" s="181"/>
      <c r="C30" s="182"/>
    </row>
    <row r="31" spans="1:3" s="25" customFormat="1" ht="31.5" customHeight="1">
      <c r="A31" s="27" t="s">
        <v>243</v>
      </c>
      <c r="B31" s="145"/>
      <c r="C31" s="145"/>
    </row>
    <row r="32" spans="1:3" ht="42" customHeight="1">
      <c r="A32" s="136"/>
      <c r="B32" s="264" t="s">
        <v>330</v>
      </c>
      <c r="C32" s="265" t="s">
        <v>331</v>
      </c>
    </row>
    <row r="33" spans="1:3" ht="15" customHeight="1">
      <c r="A33" s="140" t="s">
        <v>299</v>
      </c>
      <c r="B33" s="141">
        <f>COUNTIF($B$2:$B$32,'Status Levels'!A2)</f>
        <v>0</v>
      </c>
      <c r="C33" s="212">
        <f>IF($B$41=0,0,B33/$B$41)</f>
        <v>0</v>
      </c>
    </row>
    <row r="34" spans="1:3" ht="15" customHeight="1">
      <c r="A34" s="140" t="s">
        <v>300</v>
      </c>
      <c r="B34" s="141">
        <f>COUNTIF($B$2:$B$32,'Status Levels'!A3)</f>
        <v>0</v>
      </c>
      <c r="C34" s="212">
        <f>IF($B$41=0,0,B34/$B$41)</f>
        <v>0</v>
      </c>
    </row>
    <row r="35" spans="1:3" ht="15" customHeight="1">
      <c r="A35" s="140" t="s">
        <v>301</v>
      </c>
      <c r="B35" s="141">
        <f>COUNTIF($B$2:$B$32,'Status Levels'!A4)</f>
        <v>0</v>
      </c>
      <c r="C35" s="212">
        <f>IF($B$41=0,0,B35/$B$41)</f>
        <v>0</v>
      </c>
    </row>
    <row r="36" spans="1:3" ht="15" customHeight="1">
      <c r="A36" s="140" t="s">
        <v>302</v>
      </c>
      <c r="B36" s="141">
        <f>COUNTIF($B$2:$B$32,'Status Levels'!A5)</f>
        <v>0</v>
      </c>
      <c r="C36" s="212">
        <f>IF($B$41=0,0,B36/$B$41)</f>
        <v>0</v>
      </c>
    </row>
    <row r="37" spans="1:3" ht="15" customHeight="1">
      <c r="A37" s="213" t="s">
        <v>195</v>
      </c>
      <c r="B37" s="214">
        <f>SUM(B33:B36)</f>
        <v>0</v>
      </c>
      <c r="C37" s="212">
        <f>IF($B$41=0,0,B37/$B$41)</f>
        <v>0</v>
      </c>
    </row>
    <row r="38" spans="1:3" ht="15" customHeight="1" thickBot="1">
      <c r="A38" s="136"/>
      <c r="B38" s="136"/>
      <c r="C38" s="136"/>
    </row>
    <row r="39" spans="1:3" ht="24.75" customHeight="1">
      <c r="A39" s="142" t="s">
        <v>241</v>
      </c>
      <c r="B39" s="266">
        <v>15</v>
      </c>
      <c r="C39" s="156"/>
    </row>
    <row r="40" spans="1:3" ht="15" customHeight="1">
      <c r="A40" s="143" t="s">
        <v>263</v>
      </c>
      <c r="B40" s="141">
        <f>COUNTIF($B$2:$B$32,'Status Levels'!A1)</f>
        <v>0</v>
      </c>
      <c r="C40" s="212">
        <f>B40/$B$39</f>
        <v>0</v>
      </c>
    </row>
    <row r="41" spans="1:3" ht="15" customHeight="1" thickBot="1">
      <c r="A41" s="144" t="s">
        <v>264</v>
      </c>
      <c r="B41" s="216">
        <f>B39-B40</f>
        <v>15</v>
      </c>
      <c r="C41" s="157"/>
    </row>
  </sheetData>
  <conditionalFormatting sqref="A16:A29 A30:C30 A31">
    <cfRule type="expression" dxfId="22" priority="42">
      <formula>INDIRECT("B"&amp;ROW())=1</formula>
    </cfRule>
  </conditionalFormatting>
  <conditionalFormatting sqref="B15:C15">
    <cfRule type="expression" dxfId="21" priority="38">
      <formula>INDIRECT("B"&amp;ROW())=1</formula>
    </cfRule>
  </conditionalFormatting>
  <conditionalFormatting sqref="B31:C31">
    <cfRule type="expression" dxfId="5" priority="258">
      <formula>$B31:B47="Optimize"</formula>
    </cfRule>
    <cfRule type="expression" dxfId="4" priority="259">
      <formula>$B31:B47="Integrate"</formula>
    </cfRule>
    <cfRule type="expression" dxfId="3" priority="260">
      <formula>$B31:B47="Launch"</formula>
    </cfRule>
    <cfRule type="expression" dxfId="2" priority="261">
      <formula>$B31:B47="Inactive"</formula>
    </cfRule>
    <cfRule type="expression" dxfId="1" priority="262">
      <formula>$B31:$B47="Not Applicable"</formula>
    </cfRule>
  </conditionalFormatting>
  <conditionalFormatting sqref="C31">
    <cfRule type="expression" dxfId="0" priority="26">
      <formula>INDIRECT("B"&amp;ROW())=1</formula>
    </cfRule>
  </conditionalFormatting>
  <pageMargins left="0.7" right="0.7" top="0.75" bottom="0.75" header="0" footer="0"/>
  <pageSetup orientation="landscape"/>
  <extLst>
    <ext xmlns:x14="http://schemas.microsoft.com/office/spreadsheetml/2009/9/main" uri="{78C0D931-6437-407d-A8EE-F0AAD7539E65}">
      <x14:conditionalFormattings>
        <x14:conditionalFormatting xmlns:xm="http://schemas.microsoft.com/office/excel/2006/main">
          <x14:cfRule type="expression" priority="1" id="{D2AAF935-EBEA-4A10-B8C3-A287956D6CB3}">
            <xm:f>$B16:B41='Status Levels'!$A$5</xm:f>
            <x14:dxf>
              <fill>
                <patternFill>
                  <bgColor rgb="FF00B0F0"/>
                </patternFill>
              </fill>
            </x14:dxf>
          </x14:cfRule>
          <x14:cfRule type="expression" priority="2" id="{75DB020B-4FAF-402E-B1B0-7313C0993008}">
            <xm:f>$B16:B41='Status Levels'!$A$4</xm:f>
            <x14:dxf>
              <fill>
                <patternFill>
                  <bgColor theme="7" tint="0.59996337778862885"/>
                </patternFill>
              </fill>
            </x14:dxf>
          </x14:cfRule>
          <x14:cfRule type="expression" priority="3" id="{3D18F593-8F40-4E4F-A09C-715E6AB154CF}">
            <xm:f>$B16:B41='Status Levels'!$A$3</xm:f>
            <x14:dxf>
              <fill>
                <patternFill>
                  <bgColor theme="6" tint="0.39994506668294322"/>
                </patternFill>
              </fill>
            </x14:dxf>
          </x14:cfRule>
          <x14:cfRule type="expression" priority="4" id="{5C3D9835-051A-4963-B0BA-642801F91919}">
            <xm:f>$B16:B41='Status Levels'!$A$2</xm:f>
            <x14:dxf>
              <fill>
                <patternFill>
                  <bgColor rgb="FFFF5F5F"/>
                </patternFill>
              </fill>
            </x14:dxf>
          </x14:cfRule>
          <x14:cfRule type="expression" priority="5" id="{C1E21396-52FB-4317-B321-4E8F7FF54523}">
            <xm:f>$B16:$B41='Status Levels'!$A$1</xm:f>
            <x14:dxf>
              <fill>
                <patternFill>
                  <bgColor rgb="FFFFFF00"/>
                </patternFill>
              </fill>
            </x14:dxf>
          </x14:cfRule>
          <xm:sqref>B16:C16</xm:sqref>
        </x14:conditionalFormatting>
        <x14:conditionalFormatting xmlns:xm="http://schemas.microsoft.com/office/excel/2006/main">
          <x14:cfRule type="expression" priority="273" id="{D2AAF935-EBEA-4A10-B8C3-A287956D6CB3}">
            <xm:f>$B17:B41='Status Levels'!$A$5</xm:f>
            <x14:dxf>
              <fill>
                <patternFill>
                  <bgColor rgb="FF00B0F0"/>
                </patternFill>
              </fill>
            </x14:dxf>
          </x14:cfRule>
          <x14:cfRule type="expression" priority="274" id="{75DB020B-4FAF-402E-B1B0-7313C0993008}">
            <xm:f>$B17:B41='Status Levels'!$A$4</xm:f>
            <x14:dxf>
              <fill>
                <patternFill>
                  <bgColor theme="7" tint="0.59996337778862885"/>
                </patternFill>
              </fill>
            </x14:dxf>
          </x14:cfRule>
          <x14:cfRule type="expression" priority="275" id="{3D18F593-8F40-4E4F-A09C-715E6AB154CF}">
            <xm:f>$B17:B41='Status Levels'!$A$3</xm:f>
            <x14:dxf>
              <fill>
                <patternFill>
                  <bgColor theme="6" tint="0.39994506668294322"/>
                </patternFill>
              </fill>
            </x14:dxf>
          </x14:cfRule>
          <x14:cfRule type="expression" priority="276" id="{5C3D9835-051A-4963-B0BA-642801F91919}">
            <xm:f>$B17:B41='Status Levels'!$A$2</xm:f>
            <x14:dxf>
              <fill>
                <patternFill>
                  <bgColor rgb="FFFF5F5F"/>
                </patternFill>
              </fill>
            </x14:dxf>
          </x14:cfRule>
          <x14:cfRule type="expression" priority="277" id="{C1E21396-52FB-4317-B321-4E8F7FF54523}">
            <xm:f>$B17:$B41='Status Levels'!$A$1</xm:f>
            <x14:dxf>
              <fill>
                <patternFill>
                  <bgColor rgb="FFFFFF00"/>
                </patternFill>
              </fill>
            </x14:dxf>
          </x14:cfRule>
          <xm:sqref>B17:C25</xm:sqref>
        </x14:conditionalFormatting>
        <x14:conditionalFormatting xmlns:xm="http://schemas.microsoft.com/office/excel/2006/main">
          <x14:cfRule type="expression" priority="268" id="{D2AAF935-EBEA-4A10-B8C3-A287956D6CB3}">
            <xm:f>$B26:B42='Status Levels'!$A$5</xm:f>
            <x14:dxf>
              <fill>
                <patternFill>
                  <bgColor rgb="FF00B0F0"/>
                </patternFill>
              </fill>
            </x14:dxf>
          </x14:cfRule>
          <x14:cfRule type="expression" priority="269" id="{75DB020B-4FAF-402E-B1B0-7313C0993008}">
            <xm:f>$B26:B42='Status Levels'!$A$4</xm:f>
            <x14:dxf>
              <fill>
                <patternFill>
                  <bgColor theme="7" tint="0.59996337778862885"/>
                </patternFill>
              </fill>
            </x14:dxf>
          </x14:cfRule>
          <x14:cfRule type="expression" priority="270" id="{3D18F593-8F40-4E4F-A09C-715E6AB154CF}">
            <xm:f>$B26:B42='Status Levels'!$A$3</xm:f>
            <x14:dxf>
              <fill>
                <patternFill>
                  <bgColor theme="6" tint="0.39994506668294322"/>
                </patternFill>
              </fill>
            </x14:dxf>
          </x14:cfRule>
          <x14:cfRule type="expression" priority="271" id="{5C3D9835-051A-4963-B0BA-642801F91919}">
            <xm:f>$B26:B42='Status Levels'!$A$2</xm:f>
            <x14:dxf>
              <fill>
                <patternFill>
                  <bgColor rgb="FFFF5F5F"/>
                </patternFill>
              </fill>
            </x14:dxf>
          </x14:cfRule>
          <x14:cfRule type="expression" priority="272" id="{C1E21396-52FB-4317-B321-4E8F7FF54523}">
            <xm:f>$B26:$B42='Status Levels'!$A$1</xm:f>
            <x14:dxf>
              <fill>
                <patternFill>
                  <bgColor rgb="FFFFFF00"/>
                </patternFill>
              </fill>
            </x14:dxf>
          </x14:cfRule>
          <xm:sqref>B26:C29</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39A83E46-A6B5-4740-BCAC-7AC05B067502}">
          <x14:formula1>
            <xm:f>'Status Levels'!$A$1:$A$5</xm:f>
          </x14:formula1>
          <xm:sqref>B31 B16:B29</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B75DF-7AFB-4FFB-BE74-3C96432B6530}">
  <dimension ref="A1:A7"/>
  <sheetViews>
    <sheetView workbookViewId="0">
      <selection activeCell="B1" sqref="B1"/>
    </sheetView>
  </sheetViews>
  <sheetFormatPr defaultColWidth="8.85546875" defaultRowHeight="12.75"/>
  <cols>
    <col min="1" max="1" width="15.85546875" customWidth="1"/>
  </cols>
  <sheetData>
    <row r="1" spans="1:1">
      <c r="A1" s="25" t="s">
        <v>332</v>
      </c>
    </row>
    <row r="2" spans="1:1">
      <c r="A2" s="25" t="s">
        <v>333</v>
      </c>
    </row>
    <row r="3" spans="1:1">
      <c r="A3" s="25" t="s">
        <v>334</v>
      </c>
    </row>
    <row r="4" spans="1:1">
      <c r="A4" s="25" t="s">
        <v>335</v>
      </c>
    </row>
    <row r="5" spans="1:1">
      <c r="A5" s="25" t="s">
        <v>336</v>
      </c>
    </row>
    <row r="7" spans="1:1">
      <c r="A7" t="s">
        <v>357</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defaultColWidth="12.7109375" defaultRowHeight="15" customHeight="1"/>
  <cols>
    <col min="1" max="6" width="12.7109375" customWidth="1"/>
  </cols>
  <sheetData>
    <row r="2" spans="1:1" ht="15.75" customHeight="1">
      <c r="A2" s="2" t="s">
        <v>12</v>
      </c>
    </row>
    <row r="3" spans="1:1" ht="15.75" customHeight="1">
      <c r="A3" s="2" t="s">
        <v>128</v>
      </c>
    </row>
    <row r="4" spans="1:1" ht="15.75" customHeight="1">
      <c r="A4" s="2" t="s">
        <v>130</v>
      </c>
    </row>
    <row r="5" spans="1:1" ht="15.75" customHeight="1">
      <c r="A5" s="2" t="s">
        <v>137</v>
      </c>
    </row>
    <row r="6" spans="1:1" ht="15.75" customHeight="1">
      <c r="A6" s="2" t="s">
        <v>176</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defaultColWidth="10.85546875" defaultRowHeight="12.75"/>
  <cols>
    <col min="1" max="1" width="18" style="25" customWidth="1"/>
    <col min="2" max="2" width="15.140625" style="25" customWidth="1"/>
    <col min="3" max="3" width="17.140625" style="25" customWidth="1"/>
    <col min="4" max="4" width="15.42578125" style="25" customWidth="1"/>
    <col min="5" max="5" width="18" style="25" customWidth="1"/>
    <col min="6" max="6" width="17.85546875" style="25" customWidth="1"/>
    <col min="7" max="7" width="19" style="25" customWidth="1"/>
    <col min="8" max="8" width="16.28515625" style="25" customWidth="1"/>
    <col min="9" max="9" width="16.140625" style="25" customWidth="1"/>
    <col min="10" max="10" width="10.85546875" style="25"/>
    <col min="11" max="11" width="4.7109375" style="25" customWidth="1"/>
    <col min="12" max="16384" width="10.85546875" style="25"/>
  </cols>
  <sheetData>
    <row r="1" spans="1:9">
      <c r="A1" s="25" t="s">
        <v>191</v>
      </c>
    </row>
    <row r="3" spans="1:9">
      <c r="A3" s="38" t="s">
        <v>190</v>
      </c>
      <c r="B3" s="38" t="s">
        <v>189</v>
      </c>
      <c r="C3" s="38" t="s">
        <v>188</v>
      </c>
      <c r="D3" s="38" t="s">
        <v>187</v>
      </c>
      <c r="E3" s="38" t="s">
        <v>186</v>
      </c>
      <c r="F3" s="39" t="s">
        <v>185</v>
      </c>
      <c r="G3" s="39" t="s">
        <v>197</v>
      </c>
      <c r="H3" s="38" t="s">
        <v>198</v>
      </c>
    </row>
    <row r="4" spans="1:9">
      <c r="A4" s="41" t="s">
        <v>184</v>
      </c>
      <c r="B4" s="37"/>
      <c r="C4" s="44">
        <v>0.25</v>
      </c>
      <c r="D4" s="44">
        <v>0.25</v>
      </c>
      <c r="E4" s="44">
        <v>0.33333333333333331</v>
      </c>
      <c r="F4" s="43">
        <v>0.16666666666666666</v>
      </c>
      <c r="G4" s="43">
        <f>SUM(B4:F4)</f>
        <v>0.99999999999999989</v>
      </c>
      <c r="H4" s="50">
        <v>36</v>
      </c>
    </row>
    <row r="5" spans="1:9">
      <c r="A5" s="45" t="s">
        <v>183</v>
      </c>
      <c r="B5" s="37"/>
      <c r="C5" s="44">
        <v>0.21</v>
      </c>
      <c r="D5" s="44">
        <v>0.36</v>
      </c>
      <c r="E5" s="44">
        <v>0.28999999999999998</v>
      </c>
      <c r="F5" s="43">
        <v>0.14000000000000001</v>
      </c>
      <c r="G5" s="43">
        <f>SUM(B5:F5)</f>
        <v>0.99999999999999989</v>
      </c>
      <c r="H5" s="50">
        <v>14</v>
      </c>
    </row>
    <row r="6" spans="1:9">
      <c r="A6" s="41" t="s">
        <v>66</v>
      </c>
      <c r="B6" s="37"/>
      <c r="C6" s="44">
        <v>0.24</v>
      </c>
      <c r="D6" s="44">
        <v>0.26</v>
      </c>
      <c r="E6" s="44">
        <v>0.31</v>
      </c>
      <c r="F6" s="43">
        <v>0.19</v>
      </c>
      <c r="G6" s="43">
        <f t="shared" ref="G6:G10" si="0">SUM(B6:F6)</f>
        <v>1</v>
      </c>
      <c r="H6" s="50">
        <v>31</v>
      </c>
    </row>
    <row r="7" spans="1:9">
      <c r="A7" s="45" t="s">
        <v>182</v>
      </c>
      <c r="B7" s="44">
        <v>0.11</v>
      </c>
      <c r="C7" s="44">
        <v>0.15</v>
      </c>
      <c r="D7" s="44">
        <v>0.25</v>
      </c>
      <c r="E7" s="44">
        <v>0.28000000000000003</v>
      </c>
      <c r="F7" s="43">
        <v>0.21</v>
      </c>
      <c r="G7" s="43">
        <f>SUM(B7:F7)</f>
        <v>1</v>
      </c>
      <c r="H7" s="50">
        <v>25</v>
      </c>
    </row>
    <row r="8" spans="1:9">
      <c r="A8" s="41" t="s">
        <v>110</v>
      </c>
      <c r="B8" s="44">
        <v>0.16</v>
      </c>
      <c r="C8" s="44">
        <v>0.22</v>
      </c>
      <c r="D8" s="44">
        <v>0.21</v>
      </c>
      <c r="E8" s="44">
        <v>0.23</v>
      </c>
      <c r="F8" s="43">
        <v>0.18</v>
      </c>
      <c r="G8" s="43">
        <f>SUM(B8:F8)</f>
        <v>1</v>
      </c>
      <c r="H8" s="50">
        <v>12</v>
      </c>
    </row>
    <row r="9" spans="1:9">
      <c r="A9" s="45" t="s">
        <v>126</v>
      </c>
      <c r="B9" s="37"/>
      <c r="C9" s="44">
        <v>0.24</v>
      </c>
      <c r="D9" s="44">
        <v>0.26</v>
      </c>
      <c r="E9" s="44">
        <v>0.31</v>
      </c>
      <c r="F9" s="43">
        <v>0.19</v>
      </c>
      <c r="G9" s="43">
        <f t="shared" ref="G9" si="1">SUM(B9:F9)</f>
        <v>1</v>
      </c>
      <c r="H9" s="50">
        <v>17</v>
      </c>
    </row>
    <row r="10" spans="1:9">
      <c r="A10" s="42" t="s">
        <v>139</v>
      </c>
      <c r="B10" s="36"/>
      <c r="C10" s="44">
        <v>0.21</v>
      </c>
      <c r="D10" s="44">
        <v>0.36</v>
      </c>
      <c r="E10" s="44">
        <v>0.28999999999999998</v>
      </c>
      <c r="F10" s="43">
        <v>0.14000000000000001</v>
      </c>
      <c r="G10" s="43">
        <f t="shared" si="0"/>
        <v>0.99999999999999989</v>
      </c>
      <c r="H10" s="50">
        <v>14</v>
      </c>
    </row>
    <row r="11" spans="1:9" ht="15">
      <c r="H11" s="49">
        <f>SUM(H4:H10)</f>
        <v>149</v>
      </c>
      <c r="I11" s="48" t="s">
        <v>200</v>
      </c>
    </row>
    <row r="13" spans="1:9">
      <c r="A13" s="47" t="s">
        <v>199</v>
      </c>
      <c r="B13" s="52">
        <f>SUM(B4:B10)/7</f>
        <v>3.8571428571428576E-2</v>
      </c>
      <c r="C13" s="52">
        <f t="shared" ref="C13:G13" si="2">SUM(C4:C10)/7</f>
        <v>0.21714285714285714</v>
      </c>
      <c r="D13" s="52">
        <f t="shared" si="2"/>
        <v>0.27857142857142858</v>
      </c>
      <c r="E13" s="52">
        <f t="shared" si="2"/>
        <v>0.29190476190476194</v>
      </c>
      <c r="F13" s="52">
        <f t="shared" si="2"/>
        <v>0.17380952380952383</v>
      </c>
      <c r="G13" s="53">
        <f t="shared" si="2"/>
        <v>1</v>
      </c>
    </row>
    <row r="19" spans="1:6">
      <c r="A19" s="38" t="s">
        <v>190</v>
      </c>
      <c r="B19" s="38" t="s">
        <v>189</v>
      </c>
      <c r="C19" s="38" t="s">
        <v>188</v>
      </c>
      <c r="D19" s="38" t="s">
        <v>187</v>
      </c>
      <c r="E19" s="38" t="s">
        <v>186</v>
      </c>
      <c r="F19" s="39" t="s">
        <v>185</v>
      </c>
    </row>
    <row r="20" spans="1:6">
      <c r="B20" s="46">
        <v>0.04</v>
      </c>
      <c r="C20" s="46">
        <v>0.22</v>
      </c>
      <c r="D20" s="46">
        <v>0.28000000000000003</v>
      </c>
      <c r="E20" s="46">
        <v>0.28999999999999998</v>
      </c>
      <c r="F20" s="46">
        <v>0.17</v>
      </c>
    </row>
    <row r="40" spans="1:2">
      <c r="A40" s="47" t="s">
        <v>190</v>
      </c>
      <c r="B40" s="47" t="s">
        <v>201</v>
      </c>
    </row>
    <row r="41" spans="1:2">
      <c r="A41" s="25" t="s">
        <v>184</v>
      </c>
      <c r="B41" s="25">
        <v>17</v>
      </c>
    </row>
    <row r="42" spans="1:2">
      <c r="A42" s="25" t="s">
        <v>183</v>
      </c>
      <c r="B42" s="25">
        <v>14</v>
      </c>
    </row>
    <row r="43" spans="1:2">
      <c r="A43" s="25" t="s">
        <v>66</v>
      </c>
      <c r="B43" s="25">
        <v>19</v>
      </c>
    </row>
    <row r="44" spans="1:2">
      <c r="A44" s="25" t="s">
        <v>182</v>
      </c>
      <c r="B44" s="25">
        <v>21</v>
      </c>
    </row>
    <row r="45" spans="1:2">
      <c r="A45" s="25" t="s">
        <v>110</v>
      </c>
      <c r="B45" s="25">
        <v>18</v>
      </c>
    </row>
    <row r="46" spans="1:2">
      <c r="A46" s="25" t="s">
        <v>126</v>
      </c>
      <c r="B46" s="25">
        <v>19</v>
      </c>
    </row>
    <row r="47" spans="1:2">
      <c r="A47" s="25" t="s">
        <v>139</v>
      </c>
      <c r="B47" s="25">
        <v>14</v>
      </c>
    </row>
    <row r="52" spans="1:6">
      <c r="A52" s="38" t="s">
        <v>190</v>
      </c>
      <c r="B52" s="38" t="s">
        <v>189</v>
      </c>
      <c r="C52" s="38" t="s">
        <v>188</v>
      </c>
      <c r="D52" s="38" t="s">
        <v>187</v>
      </c>
      <c r="E52" s="38" t="s">
        <v>186</v>
      </c>
      <c r="F52" s="39" t="s">
        <v>185</v>
      </c>
    </row>
    <row r="53" spans="1:6">
      <c r="A53" s="41" t="s">
        <v>184</v>
      </c>
      <c r="B53" s="37"/>
      <c r="C53" s="37">
        <v>25</v>
      </c>
      <c r="D53" s="37">
        <v>25</v>
      </c>
      <c r="E53" s="37">
        <v>33</v>
      </c>
      <c r="F53" s="51">
        <v>17</v>
      </c>
    </row>
    <row r="54" spans="1:6">
      <c r="A54" s="45" t="s">
        <v>183</v>
      </c>
      <c r="B54" s="37"/>
      <c r="C54" s="37">
        <v>21</v>
      </c>
      <c r="D54" s="37">
        <v>36</v>
      </c>
      <c r="E54" s="37">
        <v>29</v>
      </c>
      <c r="F54" s="51">
        <v>14</v>
      </c>
    </row>
    <row r="55" spans="1:6">
      <c r="A55" s="41" t="s">
        <v>66</v>
      </c>
      <c r="B55" s="37"/>
      <c r="C55" s="37">
        <v>24</v>
      </c>
      <c r="D55" s="37">
        <v>26</v>
      </c>
      <c r="E55" s="37">
        <v>31</v>
      </c>
      <c r="F55" s="51">
        <v>19</v>
      </c>
    </row>
    <row r="56" spans="1:6">
      <c r="A56" s="45" t="s">
        <v>182</v>
      </c>
      <c r="B56" s="37">
        <v>11</v>
      </c>
      <c r="C56" s="37">
        <v>15</v>
      </c>
      <c r="D56" s="37">
        <v>25</v>
      </c>
      <c r="E56" s="37">
        <v>28</v>
      </c>
      <c r="F56" s="51">
        <v>21</v>
      </c>
    </row>
    <row r="57" spans="1:6">
      <c r="A57" s="41" t="s">
        <v>110</v>
      </c>
      <c r="B57" s="37">
        <v>16</v>
      </c>
      <c r="C57" s="37">
        <v>22</v>
      </c>
      <c r="D57" s="37">
        <v>21</v>
      </c>
      <c r="E57" s="37">
        <v>23</v>
      </c>
      <c r="F57" s="51">
        <v>18</v>
      </c>
    </row>
    <row r="58" spans="1:6">
      <c r="A58" s="45" t="s">
        <v>126</v>
      </c>
      <c r="B58" s="37"/>
      <c r="C58" s="37">
        <v>24</v>
      </c>
      <c r="D58" s="37">
        <v>26</v>
      </c>
      <c r="E58" s="37">
        <v>31</v>
      </c>
      <c r="F58" s="51">
        <v>19</v>
      </c>
    </row>
    <row r="59" spans="1:6">
      <c r="A59" s="42" t="s">
        <v>139</v>
      </c>
      <c r="B59" s="36"/>
      <c r="C59" s="37">
        <v>21</v>
      </c>
      <c r="D59" s="37">
        <v>36</v>
      </c>
      <c r="E59" s="37">
        <v>29</v>
      </c>
      <c r="F59" s="51">
        <v>14</v>
      </c>
    </row>
    <row r="72" spans="1:2" ht="15.75">
      <c r="A72" s="116" t="s">
        <v>225</v>
      </c>
      <c r="B72" s="117" t="s">
        <v>223</v>
      </c>
    </row>
    <row r="73" spans="1:2" ht="15.75">
      <c r="A73" s="118" t="s">
        <v>207</v>
      </c>
      <c r="B73" s="119">
        <v>3</v>
      </c>
    </row>
    <row r="74" spans="1:2" ht="15.75">
      <c r="A74" s="118" t="s">
        <v>208</v>
      </c>
      <c r="B74" s="121">
        <v>11</v>
      </c>
    </row>
    <row r="75" spans="1:2" ht="15.75">
      <c r="A75" s="118" t="s">
        <v>209</v>
      </c>
      <c r="B75" s="121">
        <v>11</v>
      </c>
    </row>
    <row r="76" spans="1:2" ht="15.75">
      <c r="A76" s="118" t="s">
        <v>210</v>
      </c>
      <c r="B76" s="121">
        <v>11</v>
      </c>
    </row>
    <row r="83" spans="4:5" ht="47.25">
      <c r="D83" s="116" t="s">
        <v>226</v>
      </c>
      <c r="E83" s="122" t="s">
        <v>196</v>
      </c>
    </row>
    <row r="84" spans="4:5" ht="15.75">
      <c r="D84" s="118" t="s">
        <v>207</v>
      </c>
      <c r="E84" s="120">
        <v>8.3000000000000004E-2</v>
      </c>
    </row>
    <row r="85" spans="4:5" ht="15.75">
      <c r="D85" s="118" t="s">
        <v>208</v>
      </c>
      <c r="E85" s="120">
        <v>0.30599999999999999</v>
      </c>
    </row>
    <row r="86" spans="4:5" ht="15.75">
      <c r="D86" s="118" t="s">
        <v>209</v>
      </c>
      <c r="E86" s="120">
        <v>0.30599999999999999</v>
      </c>
    </row>
    <row r="87" spans="4:5" ht="15.75">
      <c r="D87" s="118" t="s">
        <v>210</v>
      </c>
      <c r="E87" s="120">
        <v>0.30599999999999999</v>
      </c>
    </row>
    <row r="111" spans="1:9" ht="38.25">
      <c r="A111" s="38" t="s">
        <v>190</v>
      </c>
      <c r="B111" s="38" t="s">
        <v>189</v>
      </c>
      <c r="C111" s="38" t="s">
        <v>188</v>
      </c>
      <c r="D111" s="38" t="s">
        <v>187</v>
      </c>
      <c r="E111" s="38" t="s">
        <v>186</v>
      </c>
      <c r="F111" s="39" t="s">
        <v>185</v>
      </c>
      <c r="G111" s="39" t="s">
        <v>197</v>
      </c>
      <c r="H111" s="38" t="s">
        <v>198</v>
      </c>
      <c r="I111" s="126" t="s">
        <v>227</v>
      </c>
    </row>
    <row r="112" spans="1:9">
      <c r="A112" s="41" t="s">
        <v>184</v>
      </c>
      <c r="B112" s="37"/>
      <c r="C112" s="44">
        <v>0.25</v>
      </c>
      <c r="D112" s="44">
        <v>0.25</v>
      </c>
      <c r="E112" s="44">
        <v>0.33333333333333331</v>
      </c>
      <c r="F112" s="43">
        <v>0.16666666666666666</v>
      </c>
      <c r="G112" s="43">
        <f>SUM(B112:F112)</f>
        <v>0.99999999999999989</v>
      </c>
      <c r="H112" s="50">
        <v>36</v>
      </c>
      <c r="I112" s="129">
        <v>6</v>
      </c>
    </row>
    <row r="113" spans="1:9">
      <c r="A113" s="45" t="s">
        <v>183</v>
      </c>
      <c r="B113" s="37"/>
      <c r="C113" s="44">
        <v>0.21</v>
      </c>
      <c r="D113" s="44">
        <v>0.36</v>
      </c>
      <c r="E113" s="44">
        <v>0.28999999999999998</v>
      </c>
      <c r="F113" s="43">
        <v>0.14000000000000001</v>
      </c>
      <c r="G113" s="43">
        <f>SUM(B113:F113)</f>
        <v>0.99999999999999989</v>
      </c>
      <c r="H113" s="50">
        <v>14</v>
      </c>
      <c r="I113" s="129">
        <v>2</v>
      </c>
    </row>
    <row r="114" spans="1:9">
      <c r="A114" s="41" t="s">
        <v>66</v>
      </c>
      <c r="B114" s="37"/>
      <c r="C114" s="44">
        <v>0.24</v>
      </c>
      <c r="D114" s="44">
        <v>0.26</v>
      </c>
      <c r="E114" s="44">
        <v>0.31</v>
      </c>
      <c r="F114" s="43">
        <v>0.19</v>
      </c>
      <c r="G114" s="43">
        <f t="shared" ref="G114" si="3">SUM(B114:F114)</f>
        <v>1</v>
      </c>
      <c r="H114" s="50">
        <v>31</v>
      </c>
      <c r="I114" s="129">
        <v>6</v>
      </c>
    </row>
    <row r="115" spans="1:9">
      <c r="A115" s="45" t="s">
        <v>182</v>
      </c>
      <c r="B115" s="44">
        <v>0.11</v>
      </c>
      <c r="C115" s="44">
        <v>0.15</v>
      </c>
      <c r="D115" s="44">
        <v>0.25</v>
      </c>
      <c r="E115" s="44">
        <v>0.28000000000000003</v>
      </c>
      <c r="F115" s="43">
        <v>0.21</v>
      </c>
      <c r="G115" s="43">
        <f>SUM(B115:F115)</f>
        <v>1</v>
      </c>
      <c r="H115" s="50">
        <v>25</v>
      </c>
      <c r="I115" s="129">
        <v>5</v>
      </c>
    </row>
    <row r="116" spans="1:9">
      <c r="A116" s="41" t="s">
        <v>110</v>
      </c>
      <c r="B116" s="44">
        <v>0.16</v>
      </c>
      <c r="C116" s="44">
        <v>0.22</v>
      </c>
      <c r="D116" s="44">
        <v>0.21</v>
      </c>
      <c r="E116" s="44">
        <v>0.23</v>
      </c>
      <c r="F116" s="43">
        <v>0.18</v>
      </c>
      <c r="G116" s="43">
        <f>SUM(B116:F116)</f>
        <v>1</v>
      </c>
      <c r="H116" s="50">
        <v>12</v>
      </c>
      <c r="I116" s="129">
        <v>2</v>
      </c>
    </row>
    <row r="117" spans="1:9">
      <c r="A117" s="45" t="s">
        <v>126</v>
      </c>
      <c r="B117" s="37"/>
      <c r="C117" s="44">
        <v>0.24</v>
      </c>
      <c r="D117" s="44">
        <v>0.26</v>
      </c>
      <c r="E117" s="44">
        <v>0.31</v>
      </c>
      <c r="F117" s="43">
        <v>0.19</v>
      </c>
      <c r="G117" s="43">
        <f t="shared" ref="G117:G118" si="4">SUM(B117:F117)</f>
        <v>1</v>
      </c>
      <c r="H117" s="50">
        <v>17</v>
      </c>
      <c r="I117" s="129">
        <v>3</v>
      </c>
    </row>
    <row r="118" spans="1:9">
      <c r="A118" s="42" t="s">
        <v>139</v>
      </c>
      <c r="B118" s="36"/>
      <c r="C118" s="44">
        <v>0.21</v>
      </c>
      <c r="D118" s="44">
        <v>0.36</v>
      </c>
      <c r="E118" s="44">
        <v>0.28999999999999998</v>
      </c>
      <c r="F118" s="43">
        <v>0.14000000000000001</v>
      </c>
      <c r="G118" s="43">
        <f t="shared" si="4"/>
        <v>0.99999999999999989</v>
      </c>
      <c r="H118" s="50">
        <v>14</v>
      </c>
      <c r="I118" s="129">
        <v>2</v>
      </c>
    </row>
    <row r="119" spans="1:9">
      <c r="H119" s="123">
        <f>SUM(H112:H118)</f>
        <v>149</v>
      </c>
      <c r="I119" s="124">
        <f>SUM(I112:I118)</f>
        <v>26</v>
      </c>
    </row>
    <row r="121" spans="1:9" ht="38.25">
      <c r="H121" s="127" t="s">
        <v>228</v>
      </c>
      <c r="I121" s="125"/>
    </row>
    <row r="122" spans="1:9" ht="25.5">
      <c r="H122" s="128">
        <f>I119/H119</f>
        <v>0.17449664429530201</v>
      </c>
      <c r="I122" s="130" t="s">
        <v>229</v>
      </c>
    </row>
    <row r="131" spans="1:9" ht="38.25">
      <c r="A131" s="38" t="s">
        <v>190</v>
      </c>
      <c r="B131" s="38" t="s">
        <v>189</v>
      </c>
      <c r="C131" s="38" t="s">
        <v>188</v>
      </c>
      <c r="D131" s="38" t="s">
        <v>187</v>
      </c>
      <c r="E131" s="38" t="s">
        <v>186</v>
      </c>
      <c r="F131" s="39" t="s">
        <v>185</v>
      </c>
      <c r="G131" s="39" t="s">
        <v>197</v>
      </c>
      <c r="H131" s="38" t="s">
        <v>198</v>
      </c>
      <c r="I131" s="126" t="s">
        <v>227</v>
      </c>
    </row>
    <row r="132" spans="1:9">
      <c r="A132" s="41" t="s">
        <v>184</v>
      </c>
      <c r="B132" s="37"/>
      <c r="C132" s="132" t="e">
        <f>'3.1 Communications'!#REF!</f>
        <v>#REF!</v>
      </c>
      <c r="D132" s="132" t="e">
        <f>'3.1 Communications'!#REF!</f>
        <v>#REF!</v>
      </c>
      <c r="E132" s="132" t="e">
        <f>'3.1 Communications'!#REF!</f>
        <v>#REF!</v>
      </c>
      <c r="F132" s="132" t="e">
        <f>'3.1 Communications'!#REF!</f>
        <v>#REF!</v>
      </c>
      <c r="G132" s="132" t="e">
        <f>'3.1 Communications'!#REF!</f>
        <v>#REF!</v>
      </c>
      <c r="H132" s="50" t="e">
        <f>'3.1 Communications'!#REF!</f>
        <v>#REF!</v>
      </c>
      <c r="I132" s="129">
        <v>6</v>
      </c>
    </row>
    <row r="133" spans="1:9">
      <c r="A133" s="45" t="s">
        <v>183</v>
      </c>
      <c r="B133" s="37"/>
      <c r="C133" s="132" t="e">
        <f>'3.2 Knowledge&amp;Skills'!#REF!</f>
        <v>#REF!</v>
      </c>
      <c r="D133" s="132" t="e">
        <f>'3.2 Knowledge&amp;Skills'!#REF!</f>
        <v>#REF!</v>
      </c>
      <c r="E133" s="132" t="e">
        <f>'3.2 Knowledge&amp;Skills'!#REF!</f>
        <v>#REF!</v>
      </c>
      <c r="F133" s="132" t="e">
        <f>'3.2 Knowledge&amp;Skills'!#REF!</f>
        <v>#REF!</v>
      </c>
      <c r="G133" s="132" t="e">
        <f>'3.2 Knowledge&amp;Skills'!#REF!</f>
        <v>#REF!</v>
      </c>
      <c r="H133" s="50" t="e">
        <f>'3.2 Knowledge&amp;Skills'!#REF!</f>
        <v>#REF!</v>
      </c>
      <c r="I133" s="129">
        <v>2</v>
      </c>
    </row>
    <row r="134" spans="1:9">
      <c r="A134" s="41" t="s">
        <v>66</v>
      </c>
      <c r="B134" s="37"/>
      <c r="C134" s="132" t="e">
        <f>'3.3 Support'!#REF!</f>
        <v>#REF!</v>
      </c>
      <c r="D134" s="132" t="e">
        <f>'3.3 Support'!#REF!</f>
        <v>#REF!</v>
      </c>
      <c r="E134" s="132" t="e">
        <f>'3.3 Support'!#REF!</f>
        <v>#REF!</v>
      </c>
      <c r="F134" s="132" t="e">
        <f>'3.3 Support'!#REF!</f>
        <v>#REF!</v>
      </c>
      <c r="G134" s="132" t="e">
        <f>'3.3 Support'!#REF!</f>
        <v>#REF!</v>
      </c>
      <c r="H134" s="50" t="e">
        <f>'3.3 Support'!#REF!</f>
        <v>#REF!</v>
      </c>
      <c r="I134" s="129">
        <v>6</v>
      </c>
    </row>
    <row r="135" spans="1:9">
      <c r="A135" s="45" t="s">
        <v>182</v>
      </c>
      <c r="B135" s="44" t="s">
        <v>192</v>
      </c>
      <c r="C135" s="132" t="e">
        <f>'3.4 ICT Dev Life Cycle'!#REF!</f>
        <v>#REF!</v>
      </c>
      <c r="D135" s="132" t="e">
        <f>'3.4 ICT Dev Life Cycle'!#REF!</f>
        <v>#REF!</v>
      </c>
      <c r="E135" s="132" t="e">
        <f>'3.4 ICT Dev Life Cycle'!#REF!</f>
        <v>#REF!</v>
      </c>
      <c r="F135" s="132" t="e">
        <f>'3.4 ICT Dev Life Cycle'!#REF!</f>
        <v>#REF!</v>
      </c>
      <c r="G135" s="132" t="e">
        <f>'3.4 ICT Dev Life Cycle'!#REF!</f>
        <v>#REF!</v>
      </c>
      <c r="H135" s="50" t="e">
        <f>'3.4 ICT Dev Life Cycle'!#REF!</f>
        <v>#REF!</v>
      </c>
      <c r="I135" s="129">
        <v>5</v>
      </c>
    </row>
    <row r="136" spans="1:9">
      <c r="A136" s="41" t="s">
        <v>110</v>
      </c>
      <c r="B136" s="44" t="s">
        <v>192</v>
      </c>
      <c r="C136" s="132" t="e">
        <f>'3.5 Personnel'!#REF!</f>
        <v>#REF!</v>
      </c>
      <c r="D136" s="132" t="e">
        <f>'3.5 Personnel'!#REF!</f>
        <v>#REF!</v>
      </c>
      <c r="E136" s="132" t="e">
        <f>'3.5 Personnel'!#REF!</f>
        <v>#REF!</v>
      </c>
      <c r="F136" s="132" t="e">
        <f>'3.5 Personnel'!#REF!</f>
        <v>#REF!</v>
      </c>
      <c r="G136" s="132" t="e">
        <f>'3.5 Personnel'!#REF!</f>
        <v>#REF!</v>
      </c>
      <c r="H136" s="50" t="e">
        <f>'3.5 Personnel'!#REF!</f>
        <v>#REF!</v>
      </c>
      <c r="I136" s="129">
        <v>2</v>
      </c>
    </row>
    <row r="137" spans="1:9">
      <c r="A137" s="45" t="s">
        <v>126</v>
      </c>
      <c r="B137" s="37"/>
      <c r="C137" s="132" t="e">
        <f>'3.6 Procurement'!#REF!</f>
        <v>#REF!</v>
      </c>
      <c r="D137" s="132" t="e">
        <f>'3.6 Procurement'!#REF!</f>
        <v>#REF!</v>
      </c>
      <c r="E137" s="132" t="e">
        <f>'3.6 Procurement'!#REF!</f>
        <v>#REF!</v>
      </c>
      <c r="F137" s="132" t="e">
        <f>'3.6 Procurement'!#REF!</f>
        <v>#REF!</v>
      </c>
      <c r="G137" s="132" t="e">
        <f>'3.6 Procurement'!#REF!</f>
        <v>#REF!</v>
      </c>
      <c r="H137" s="50" t="e">
        <f>'3.6 Procurement'!#REF!</f>
        <v>#REF!</v>
      </c>
      <c r="I137" s="129">
        <v>3</v>
      </c>
    </row>
    <row r="138" spans="1:9">
      <c r="A138" s="42" t="s">
        <v>139</v>
      </c>
      <c r="B138" s="36"/>
      <c r="C138" s="132" t="e">
        <f>'3.7 Culture'!#REF!</f>
        <v>#REF!</v>
      </c>
      <c r="D138" s="132" t="e">
        <f>'3.7 Culture'!#REF!</f>
        <v>#REF!</v>
      </c>
      <c r="E138" s="132" t="e">
        <f>'3.7 Culture'!#REF!</f>
        <v>#REF!</v>
      </c>
      <c r="F138" s="132" t="e">
        <f>'3.7 Culture'!#REF!</f>
        <v>#REF!</v>
      </c>
      <c r="G138" s="132" t="e">
        <f>'3.7 Culture'!#REF!</f>
        <v>#REF!</v>
      </c>
      <c r="H138" s="50" t="e">
        <f>'3.7 Culture'!#REF!</f>
        <v>#REF!</v>
      </c>
      <c r="I138" s="129">
        <v>2</v>
      </c>
    </row>
    <row r="139" spans="1:9">
      <c r="H139" s="123" t="e">
        <f>SUM(H132:H138)</f>
        <v>#REF!</v>
      </c>
      <c r="I139" s="124">
        <f>SUM(I132:I138)</f>
        <v>26</v>
      </c>
    </row>
    <row r="141" spans="1:9" ht="38.25">
      <c r="H141" s="127" t="s">
        <v>228</v>
      </c>
      <c r="I141" s="125"/>
    </row>
    <row r="142" spans="1:9" ht="25.5">
      <c r="H142" s="128" t="e">
        <f>I139/H139</f>
        <v>#REF!</v>
      </c>
      <c r="I142" s="130" t="s">
        <v>229</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heetViews>
  <sheetFormatPr defaultColWidth="11.42578125" defaultRowHeight="18"/>
  <cols>
    <col min="1" max="1" width="175.28515625" style="283" customWidth="1"/>
    <col min="2" max="16384" width="11.42578125" style="274"/>
  </cols>
  <sheetData>
    <row r="1" spans="1:1" ht="23.25">
      <c r="A1" s="273" t="s">
        <v>269</v>
      </c>
    </row>
    <row r="2" spans="1:1" ht="30.75" customHeight="1">
      <c r="A2" s="275" t="s">
        <v>270</v>
      </c>
    </row>
    <row r="3" spans="1:1">
      <c r="A3" s="276" t="s">
        <v>271</v>
      </c>
    </row>
    <row r="4" spans="1:1">
      <c r="A4" s="277" t="s">
        <v>344</v>
      </c>
    </row>
    <row r="5" spans="1:1">
      <c r="A5" s="277" t="s">
        <v>345</v>
      </c>
    </row>
    <row r="6" spans="1:1">
      <c r="A6" s="277" t="s">
        <v>346</v>
      </c>
    </row>
    <row r="7" spans="1:1">
      <c r="A7" s="277" t="s">
        <v>347</v>
      </c>
    </row>
    <row r="8" spans="1:1" ht="27" customHeight="1">
      <c r="A8" s="278" t="s">
        <v>272</v>
      </c>
    </row>
    <row r="9" spans="1:1" ht="37.5">
      <c r="A9" s="278" t="s">
        <v>348</v>
      </c>
    </row>
    <row r="10" spans="1:1" ht="18.75">
      <c r="A10" s="278" t="s">
        <v>349</v>
      </c>
    </row>
    <row r="11" spans="1:1" ht="67.5" customHeight="1">
      <c r="A11" s="278" t="s">
        <v>350</v>
      </c>
    </row>
    <row r="12" spans="1:1" ht="32.1" customHeight="1">
      <c r="A12" s="278" t="s">
        <v>304</v>
      </c>
    </row>
    <row r="13" spans="1:1" ht="58.5" customHeight="1">
      <c r="A13" s="278" t="s">
        <v>355</v>
      </c>
    </row>
    <row r="14" spans="1:1" ht="29.1" customHeight="1">
      <c r="A14" s="279" t="s">
        <v>273</v>
      </c>
    </row>
    <row r="15" spans="1:1">
      <c r="A15" s="280" t="s">
        <v>274</v>
      </c>
    </row>
    <row r="16" spans="1:1" ht="36.75">
      <c r="A16" s="278" t="s">
        <v>351</v>
      </c>
    </row>
    <row r="17" spans="1:1" ht="56.25">
      <c r="A17" s="278" t="s">
        <v>356</v>
      </c>
    </row>
    <row r="18" spans="1:1" ht="18.75">
      <c r="A18" s="278" t="s">
        <v>354</v>
      </c>
    </row>
    <row r="19" spans="1:1" ht="37.5">
      <c r="A19" s="278" t="s">
        <v>352</v>
      </c>
    </row>
    <row r="20" spans="1:1" ht="37.5" customHeight="1">
      <c r="A20" s="284" t="s">
        <v>275</v>
      </c>
    </row>
    <row r="21" spans="1:1" ht="56.25">
      <c r="A21" s="278" t="s">
        <v>276</v>
      </c>
    </row>
    <row r="22" spans="1:1" ht="37.5">
      <c r="A22" s="278" t="s">
        <v>277</v>
      </c>
    </row>
    <row r="23" spans="1:1" ht="40.5" customHeight="1">
      <c r="A23" s="281" t="s">
        <v>278</v>
      </c>
    </row>
    <row r="24" spans="1:1" ht="37.5">
      <c r="A24" s="278" t="s">
        <v>279</v>
      </c>
    </row>
    <row r="25" spans="1:1" ht="37.5">
      <c r="A25" s="278" t="s">
        <v>280</v>
      </c>
    </row>
    <row r="26" spans="1:1">
      <c r="A26" s="282" t="s">
        <v>281</v>
      </c>
    </row>
  </sheetData>
  <hyperlinks>
    <hyperlink ref="A26" r:id="rId1" display="https://w3c.github.io/maturity-model/" xr:uid="{CE0354AE-9391-F143-ADB2-BA354535103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1"/>
  <sheetViews>
    <sheetView zoomScale="110" zoomScaleNormal="110" workbookViewId="0">
      <selection activeCell="D21" sqref="D21"/>
    </sheetView>
  </sheetViews>
  <sheetFormatPr defaultColWidth="10.85546875" defaultRowHeight="12.75"/>
  <cols>
    <col min="1" max="1" width="16.85546875" style="25" customWidth="1"/>
    <col min="2" max="2" width="17.7109375" style="25" customWidth="1"/>
    <col min="3" max="3" width="14" style="25" customWidth="1"/>
    <col min="4" max="4" width="14.28515625" style="25" customWidth="1"/>
    <col min="5" max="5" width="13.85546875" style="25" customWidth="1"/>
    <col min="6" max="6" width="16" style="25" customWidth="1"/>
    <col min="7" max="7" width="17" style="25" customWidth="1"/>
    <col min="8" max="8" width="20.42578125" style="25" customWidth="1"/>
    <col min="9" max="9" width="18.42578125" style="25" customWidth="1"/>
    <col min="10" max="10" width="22.140625" style="25" customWidth="1"/>
    <col min="11" max="11" width="10.85546875" style="25"/>
    <col min="12" max="12" width="4.7109375" style="25" customWidth="1"/>
    <col min="13" max="16384" width="10.85546875" style="25"/>
  </cols>
  <sheetData>
    <row r="1" spans="1:10" s="171" customFormat="1" ht="32.1" customHeight="1">
      <c r="A1" s="172" t="s">
        <v>190</v>
      </c>
      <c r="B1" s="173" t="s">
        <v>189</v>
      </c>
      <c r="C1" s="173" t="s">
        <v>188</v>
      </c>
      <c r="D1" s="173" t="s">
        <v>187</v>
      </c>
      <c r="E1" s="173" t="s">
        <v>186</v>
      </c>
      <c r="F1" s="174" t="s">
        <v>185</v>
      </c>
      <c r="G1" s="174" t="s">
        <v>197</v>
      </c>
      <c r="H1" s="173" t="s">
        <v>266</v>
      </c>
      <c r="I1" s="173" t="s">
        <v>329</v>
      </c>
      <c r="J1" s="173" t="s">
        <v>227</v>
      </c>
    </row>
    <row r="2" spans="1:10">
      <c r="A2" s="41" t="s">
        <v>184</v>
      </c>
      <c r="B2" s="163">
        <f>'3.1 Communications'!C68</f>
        <v>0</v>
      </c>
      <c r="C2" s="259">
        <f>'3.1 Communications'!$C61</f>
        <v>0</v>
      </c>
      <c r="D2" s="259">
        <f>'3.1 Communications'!$C62</f>
        <v>0</v>
      </c>
      <c r="E2" s="259">
        <f>'3.1 Communications'!$C63</f>
        <v>0</v>
      </c>
      <c r="F2" s="259">
        <f>'3.1 Communications'!$C64</f>
        <v>0</v>
      </c>
      <c r="G2" s="259">
        <f>'3.1 Communications'!$C65</f>
        <v>0</v>
      </c>
      <c r="H2" s="260">
        <f>'3.1 Communications'!$B1</f>
        <v>36</v>
      </c>
      <c r="I2" s="260">
        <f>'3.1 Communications'!$B69</f>
        <v>36</v>
      </c>
      <c r="J2" s="260">
        <f>'3.1 Communications'!$B64</f>
        <v>0</v>
      </c>
    </row>
    <row r="3" spans="1:10">
      <c r="A3" s="45" t="s">
        <v>183</v>
      </c>
      <c r="B3" s="163">
        <f>'3.2 Knowledge&amp;Skills'!C42</f>
        <v>0</v>
      </c>
      <c r="C3" s="259">
        <f>'3.2 Knowledge&amp;Skills'!$C35</f>
        <v>0</v>
      </c>
      <c r="D3" s="259">
        <f>'3.2 Knowledge&amp;Skills'!$C36</f>
        <v>0</v>
      </c>
      <c r="E3" s="259">
        <f>'3.2 Knowledge&amp;Skills'!$C37</f>
        <v>0</v>
      </c>
      <c r="F3" s="259">
        <f>'3.2 Knowledge&amp;Skills'!$C38</f>
        <v>0</v>
      </c>
      <c r="G3" s="259">
        <f>'3.2 Knowledge&amp;Skills'!$C39</f>
        <v>0</v>
      </c>
      <c r="H3" s="260">
        <f>'3.2 Knowledge&amp;Skills'!$B1</f>
        <v>15</v>
      </c>
      <c r="I3" s="260">
        <f>'3.2 Knowledge&amp;Skills'!$B43</f>
        <v>15</v>
      </c>
      <c r="J3" s="260">
        <f>'3.2 Knowledge&amp;Skills'!$B38</f>
        <v>0</v>
      </c>
    </row>
    <row r="4" spans="1:10">
      <c r="A4" s="41" t="s">
        <v>66</v>
      </c>
      <c r="B4" s="163">
        <f>'3.3 Support'!C59</f>
        <v>0</v>
      </c>
      <c r="C4" s="259">
        <f>'3.3 Support'!$C52</f>
        <v>0</v>
      </c>
      <c r="D4" s="259">
        <f>'3.3 Support'!$C53</f>
        <v>0</v>
      </c>
      <c r="E4" s="259">
        <f>'3.3 Support'!$C54</f>
        <v>0</v>
      </c>
      <c r="F4" s="259">
        <f>'3.3 Support'!$C55</f>
        <v>0</v>
      </c>
      <c r="G4" s="259">
        <f>'3.3 Support'!$C56</f>
        <v>0</v>
      </c>
      <c r="H4" s="260">
        <f>'3.3 Support'!$B1</f>
        <v>31</v>
      </c>
      <c r="I4" s="260">
        <f>'3.3 Support'!$B60</f>
        <v>31</v>
      </c>
      <c r="J4" s="260">
        <f>'3.3 Support'!$B55</f>
        <v>0</v>
      </c>
    </row>
    <row r="5" spans="1:10">
      <c r="A5" s="45" t="s">
        <v>182</v>
      </c>
      <c r="B5" s="163">
        <f>'3.4 ICT Dev Life Cycle'!C56</f>
        <v>0</v>
      </c>
      <c r="C5" s="259">
        <f>'3.4 ICT Dev Life Cycle'!$C49</f>
        <v>0</v>
      </c>
      <c r="D5" s="259">
        <f>'3.4 ICT Dev Life Cycle'!$C50</f>
        <v>0</v>
      </c>
      <c r="E5" s="259">
        <f>'3.4 ICT Dev Life Cycle'!$C51</f>
        <v>0</v>
      </c>
      <c r="F5" s="259">
        <f>'3.4 ICT Dev Life Cycle'!$C52</f>
        <v>0</v>
      </c>
      <c r="G5" s="259">
        <f>'3.4 ICT Dev Life Cycle'!$C53</f>
        <v>0</v>
      </c>
      <c r="H5" s="260">
        <f>'3.4 ICT Dev Life Cycle'!$B1</f>
        <v>27</v>
      </c>
      <c r="I5" s="260">
        <f>'3.4 ICT Dev Life Cycle'!$B57</f>
        <v>27</v>
      </c>
      <c r="J5" s="260">
        <f>'3.4 ICT Dev Life Cycle'!$B52</f>
        <v>0</v>
      </c>
    </row>
    <row r="6" spans="1:10">
      <c r="A6" s="41" t="s">
        <v>110</v>
      </c>
      <c r="B6" s="163">
        <f>'3.5 Personnel'!C40</f>
        <v>0</v>
      </c>
      <c r="C6" s="259">
        <f>'3.5 Personnel'!$C33</f>
        <v>0</v>
      </c>
      <c r="D6" s="259">
        <f>'3.5 Personnel'!$C34</f>
        <v>0</v>
      </c>
      <c r="E6" s="259">
        <f>'3.5 Personnel'!$C35</f>
        <v>0</v>
      </c>
      <c r="F6" s="259">
        <f>'3.5 Personnel'!$C36</f>
        <v>0</v>
      </c>
      <c r="G6" s="259">
        <f>'3.5 Personnel'!$C37</f>
        <v>0</v>
      </c>
      <c r="H6" s="260">
        <f>'3.5 Personnel'!$B1</f>
        <v>13</v>
      </c>
      <c r="I6" s="260">
        <f>'3.5 Personnel'!$B41</f>
        <v>13</v>
      </c>
      <c r="J6" s="260">
        <f>'3.5 Personnel'!$B36</f>
        <v>0</v>
      </c>
    </row>
    <row r="7" spans="1:10">
      <c r="A7" s="45" t="s">
        <v>126</v>
      </c>
      <c r="B7" s="163">
        <f>'3.6 Procurement'!C47</f>
        <v>0</v>
      </c>
      <c r="C7" s="259">
        <f>'3.6 Procurement'!$C40</f>
        <v>0</v>
      </c>
      <c r="D7" s="259">
        <f>'3.6 Procurement'!$C41</f>
        <v>0</v>
      </c>
      <c r="E7" s="259">
        <f>'3.6 Procurement'!$C42</f>
        <v>0</v>
      </c>
      <c r="F7" s="259">
        <f>'3.6 Procurement'!$C43</f>
        <v>0</v>
      </c>
      <c r="G7" s="259">
        <f>'3.6 Procurement'!$C44</f>
        <v>0</v>
      </c>
      <c r="H7" s="260">
        <f>'3.6 Procurement'!$B1</f>
        <v>18</v>
      </c>
      <c r="I7" s="260">
        <f>'3.6 Procurement'!$B48</f>
        <v>18</v>
      </c>
      <c r="J7" s="260">
        <f>'3.6 Procurement'!$B43</f>
        <v>0</v>
      </c>
    </row>
    <row r="8" spans="1:10" ht="13.5" thickBot="1">
      <c r="A8" s="41" t="s">
        <v>139</v>
      </c>
      <c r="B8" s="163">
        <f>'3.7 Culture'!C40</f>
        <v>0</v>
      </c>
      <c r="C8" s="259">
        <f>'3.7 Culture'!$C33</f>
        <v>0</v>
      </c>
      <c r="D8" s="259">
        <f>'3.7 Culture'!$C34</f>
        <v>0</v>
      </c>
      <c r="E8" s="259">
        <f>'3.7 Culture'!$C35</f>
        <v>0</v>
      </c>
      <c r="F8" s="259">
        <f>'3.7 Culture'!$C36</f>
        <v>0</v>
      </c>
      <c r="G8" s="259">
        <f>'3.7 Culture'!$C37</f>
        <v>0</v>
      </c>
      <c r="H8" s="260">
        <f>'3.7 Culture'!$B1</f>
        <v>15</v>
      </c>
      <c r="I8" s="260">
        <f>'3.7 Culture'!$B41</f>
        <v>15</v>
      </c>
      <c r="J8" s="260">
        <f>'3.7 Culture'!$B36</f>
        <v>0</v>
      </c>
    </row>
    <row r="9" spans="1:10" s="170" customFormat="1" ht="15.95" customHeight="1">
      <c r="A9" s="166" t="s">
        <v>267</v>
      </c>
      <c r="B9" s="262">
        <f t="shared" ref="B9:G9" si="0">AVERAGE(B2:B8)</f>
        <v>0</v>
      </c>
      <c r="C9" s="263">
        <f t="shared" si="0"/>
        <v>0</v>
      </c>
      <c r="D9" s="263">
        <f t="shared" si="0"/>
        <v>0</v>
      </c>
      <c r="E9" s="263">
        <f t="shared" si="0"/>
        <v>0</v>
      </c>
      <c r="F9" s="263">
        <f t="shared" si="0"/>
        <v>0</v>
      </c>
      <c r="G9" s="263">
        <f t="shared" si="0"/>
        <v>0</v>
      </c>
      <c r="H9" s="167">
        <f>SUM(H2:H8)</f>
        <v>155</v>
      </c>
      <c r="I9" s="168">
        <f>SUM(I2:I8)</f>
        <v>155</v>
      </c>
      <c r="J9" s="169">
        <f>SUM(J2:J8)</f>
        <v>0</v>
      </c>
    </row>
    <row r="10" spans="1:10" ht="48.75" customHeight="1">
      <c r="A10" s="164" t="s">
        <v>228</v>
      </c>
      <c r="B10" s="165">
        <f>IF((I9=0),0,J9/I9)</f>
        <v>0</v>
      </c>
      <c r="C10" s="164" t="s">
        <v>229</v>
      </c>
    </row>
    <row r="11" spans="1:10" ht="109.5" customHeight="1"/>
  </sheetData>
  <hyperlinks>
    <hyperlink ref="A2" location="'3.1 Communications'!A1" display="Communication" xr:uid="{FEC5581A-0317-5E48-A41A-93758E4067A5}"/>
    <hyperlink ref="A3" location="'3.2 Knowledge&amp;Skills'!A1" display="Knowledge &amp; Skills" xr:uid="{78304677-C2A1-694D-A816-4D560DB6567D}"/>
    <hyperlink ref="A4" location="'3.3 Support'!A1" display="Support" xr:uid="{6A679E2F-3DA4-EE40-A144-E0458C2D63C6}"/>
    <hyperlink ref="A5" location="'3.4 ICT Dev Life Cycle'!A1" display="ICT Dev. Life Cycle" xr:uid="{8DD60413-F17D-5146-917E-14CBD2882352}"/>
    <hyperlink ref="A6" location="'3.5 Personnel'!A1" display="Personnel" xr:uid="{F86A5973-B123-2443-8AD8-ABFC346D5FFD}"/>
    <hyperlink ref="A7" location="'3.6 Procurement'!A1" display="Procurement" xr:uid="{126846A7-F950-5946-8859-B57090ADAA0B}"/>
    <hyperlink ref="A8" location="'3.7 Culture'!A1" display="Culture" xr:uid="{AFD39253-45A5-4949-87CE-4F0046097A92}"/>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defaultColWidth="12.7109375" defaultRowHeight="20.25"/>
  <cols>
    <col min="1" max="1" width="47" style="67" customWidth="1"/>
    <col min="2" max="2" width="2.7109375" style="57" customWidth="1"/>
    <col min="3" max="3" width="66.7109375" style="115" customWidth="1"/>
    <col min="4" max="4" width="47.85546875" style="100" customWidth="1"/>
    <col min="5" max="5" width="50.42578125" style="57" customWidth="1"/>
    <col min="6" max="7" width="30.7109375" style="57" customWidth="1"/>
    <col min="8" max="26" width="38.7109375" style="57" customWidth="1"/>
    <col min="27" max="16384" width="12.7109375" style="57"/>
  </cols>
  <sheetData>
    <row r="1" spans="1:5" s="54" customFormat="1" ht="44.25" customHeight="1">
      <c r="A1" s="55" t="s">
        <v>0</v>
      </c>
      <c r="C1" s="102"/>
      <c r="D1" s="84"/>
      <c r="E1" s="56"/>
    </row>
    <row r="2" spans="1:5" s="77" customFormat="1" ht="45.95" customHeight="1">
      <c r="A2" s="76" t="s">
        <v>221</v>
      </c>
      <c r="C2" s="79" t="s">
        <v>1</v>
      </c>
      <c r="D2" s="85" t="s">
        <v>192</v>
      </c>
      <c r="E2" s="78"/>
    </row>
    <row r="3" spans="1:5" s="77" customFormat="1" ht="75" customHeight="1">
      <c r="A3" s="83" t="s">
        <v>222</v>
      </c>
      <c r="C3" s="79" t="s">
        <v>2</v>
      </c>
      <c r="D3" s="85"/>
      <c r="E3" s="78"/>
    </row>
    <row r="4" spans="1:5" s="59" customFormat="1" ht="78.95" customHeight="1">
      <c r="A4" s="68" t="s">
        <v>213</v>
      </c>
      <c r="B4" s="57"/>
      <c r="C4" s="103"/>
      <c r="D4" s="86"/>
      <c r="E4" s="58"/>
    </row>
    <row r="5" spans="1:5" ht="21.95" customHeight="1">
      <c r="C5" s="104" t="s">
        <v>3</v>
      </c>
      <c r="D5" s="87" t="s">
        <v>206</v>
      </c>
      <c r="E5" s="101" t="s">
        <v>212</v>
      </c>
    </row>
    <row r="6" spans="1:5" ht="126">
      <c r="A6" s="69" t="s">
        <v>215</v>
      </c>
      <c r="C6" s="105" t="s">
        <v>4</v>
      </c>
      <c r="D6" s="88" t="s">
        <v>5</v>
      </c>
      <c r="E6" s="60"/>
    </row>
    <row r="7" spans="1:5" ht="90">
      <c r="A7" s="70" t="s">
        <v>214</v>
      </c>
      <c r="C7" s="106" t="s">
        <v>6</v>
      </c>
      <c r="D7" s="89" t="s">
        <v>203</v>
      </c>
      <c r="E7" s="60" t="s">
        <v>224</v>
      </c>
    </row>
    <row r="8" spans="1:5" ht="60.75">
      <c r="A8" s="57"/>
      <c r="C8" s="106" t="s">
        <v>7</v>
      </c>
      <c r="D8" s="90" t="s">
        <v>205</v>
      </c>
      <c r="E8" s="60"/>
    </row>
    <row r="9" spans="1:5" ht="144">
      <c r="A9" s="71" t="s">
        <v>216</v>
      </c>
      <c r="C9" s="106" t="s">
        <v>8</v>
      </c>
      <c r="D9" s="90" t="s">
        <v>205</v>
      </c>
      <c r="E9" s="60"/>
    </row>
    <row r="10" spans="1:5" ht="162">
      <c r="A10" s="72" t="s">
        <v>218</v>
      </c>
      <c r="C10" s="106" t="s">
        <v>9</v>
      </c>
      <c r="D10" s="89" t="s">
        <v>203</v>
      </c>
      <c r="E10" s="60"/>
    </row>
    <row r="11" spans="1:5" ht="21">
      <c r="A11" s="73" t="s">
        <v>217</v>
      </c>
      <c r="C11" s="107" t="s">
        <v>10</v>
      </c>
      <c r="D11" s="91"/>
      <c r="E11" s="60"/>
    </row>
    <row r="12" spans="1:5">
      <c r="A12" s="57"/>
      <c r="C12" s="108" t="s">
        <v>11</v>
      </c>
      <c r="D12" s="92"/>
      <c r="E12" s="60"/>
    </row>
    <row r="13" spans="1:5" ht="90">
      <c r="A13" s="74" t="s">
        <v>219</v>
      </c>
      <c r="C13" s="106" t="s">
        <v>13</v>
      </c>
      <c r="D13" s="93" t="s">
        <v>204</v>
      </c>
      <c r="E13" s="60"/>
    </row>
    <row r="14" spans="1:5" ht="108">
      <c r="A14" s="75" t="s">
        <v>220</v>
      </c>
      <c r="C14" s="106" t="s">
        <v>14</v>
      </c>
      <c r="D14" s="94" t="s">
        <v>202</v>
      </c>
      <c r="E14" s="60"/>
    </row>
    <row r="15" spans="1:5" ht="40.5">
      <c r="C15" s="106" t="s">
        <v>15</v>
      </c>
      <c r="D15" s="89" t="s">
        <v>203</v>
      </c>
      <c r="E15" s="60"/>
    </row>
    <row r="16" spans="1:5">
      <c r="C16" s="106" t="s">
        <v>16</v>
      </c>
      <c r="D16" s="89" t="s">
        <v>203</v>
      </c>
      <c r="E16" s="60"/>
    </row>
    <row r="17" spans="3:5">
      <c r="C17" s="106" t="s">
        <v>17</v>
      </c>
      <c r="D17" s="89" t="s">
        <v>203</v>
      </c>
      <c r="E17" s="60"/>
    </row>
    <row r="18" spans="3:5">
      <c r="C18" s="106" t="s">
        <v>18</v>
      </c>
      <c r="D18" s="90" t="s">
        <v>205</v>
      </c>
      <c r="E18" s="60"/>
    </row>
    <row r="19" spans="3:5" ht="40.5">
      <c r="C19" s="106" t="s">
        <v>19</v>
      </c>
      <c r="D19" s="93" t="s">
        <v>204</v>
      </c>
      <c r="E19" s="60"/>
    </row>
    <row r="20" spans="3:5" ht="60.75">
      <c r="C20" s="106" t="s">
        <v>20</v>
      </c>
      <c r="D20" s="90" t="s">
        <v>205</v>
      </c>
      <c r="E20" s="60"/>
    </row>
    <row r="21" spans="3:5" ht="40.5">
      <c r="C21" s="106" t="s">
        <v>21</v>
      </c>
      <c r="D21" s="93" t="s">
        <v>204</v>
      </c>
      <c r="E21" s="60"/>
    </row>
    <row r="22" spans="3:5" ht="101.25">
      <c r="C22" s="106" t="s">
        <v>22</v>
      </c>
      <c r="D22" s="94" t="s">
        <v>202</v>
      </c>
      <c r="E22" s="60"/>
    </row>
    <row r="23" spans="3:5" ht="60.75">
      <c r="C23" s="106" t="s">
        <v>23</v>
      </c>
      <c r="D23" s="90" t="s">
        <v>205</v>
      </c>
      <c r="E23" s="60"/>
    </row>
    <row r="24" spans="3:5" ht="60.75">
      <c r="C24" s="106" t="s">
        <v>24</v>
      </c>
      <c r="D24" s="93" t="s">
        <v>204</v>
      </c>
      <c r="E24" s="60"/>
    </row>
    <row r="25" spans="3:5" ht="40.5">
      <c r="C25" s="106" t="s">
        <v>25</v>
      </c>
      <c r="D25" s="90" t="s">
        <v>205</v>
      </c>
      <c r="E25" s="60"/>
    </row>
    <row r="26" spans="3:5">
      <c r="C26" s="106" t="s">
        <v>26</v>
      </c>
      <c r="D26" s="89" t="s">
        <v>203</v>
      </c>
      <c r="E26" s="60"/>
    </row>
    <row r="27" spans="3:5">
      <c r="C27" s="106" t="s">
        <v>27</v>
      </c>
      <c r="D27" s="89" t="s">
        <v>203</v>
      </c>
      <c r="E27" s="60"/>
    </row>
    <row r="28" spans="3:5">
      <c r="C28" s="106" t="s">
        <v>28</v>
      </c>
      <c r="D28" s="89" t="s">
        <v>203</v>
      </c>
      <c r="E28" s="60"/>
    </row>
    <row r="29" spans="3:5" ht="40.5">
      <c r="C29" s="106" t="s">
        <v>29</v>
      </c>
      <c r="D29" s="90" t="s">
        <v>205</v>
      </c>
      <c r="E29" s="60"/>
    </row>
    <row r="30" spans="3:5">
      <c r="C30" s="106" t="s">
        <v>30</v>
      </c>
      <c r="D30" s="93" t="s">
        <v>204</v>
      </c>
      <c r="E30" s="60"/>
    </row>
    <row r="31" spans="3:5">
      <c r="C31" s="109" t="s">
        <v>31</v>
      </c>
      <c r="D31" s="95"/>
      <c r="E31" s="60"/>
    </row>
    <row r="32" spans="3:5">
      <c r="C32" s="106" t="s">
        <v>32</v>
      </c>
      <c r="D32" s="93" t="s">
        <v>204</v>
      </c>
      <c r="E32" s="60"/>
    </row>
    <row r="33" spans="3:5" ht="60.75">
      <c r="C33" s="106" t="s">
        <v>33</v>
      </c>
      <c r="D33" s="93" t="s">
        <v>204</v>
      </c>
      <c r="E33" s="60"/>
    </row>
    <row r="34" spans="3:5" ht="40.5">
      <c r="C34" s="106" t="s">
        <v>34</v>
      </c>
      <c r="D34" s="94" t="s">
        <v>202</v>
      </c>
      <c r="E34" s="60"/>
    </row>
    <row r="35" spans="3:5">
      <c r="C35" s="109" t="s">
        <v>35</v>
      </c>
      <c r="D35" s="93" t="s">
        <v>204</v>
      </c>
      <c r="E35" s="60"/>
    </row>
    <row r="36" spans="3:5" ht="40.5">
      <c r="C36" s="106" t="s">
        <v>36</v>
      </c>
      <c r="D36" s="89" t="s">
        <v>203</v>
      </c>
      <c r="E36" s="60"/>
    </row>
    <row r="37" spans="3:5" ht="60.75">
      <c r="C37" s="106" t="s">
        <v>37</v>
      </c>
      <c r="D37" s="90" t="s">
        <v>205</v>
      </c>
      <c r="E37" s="60"/>
    </row>
    <row r="38" spans="3:5" ht="40.5">
      <c r="C38" s="106" t="s">
        <v>38</v>
      </c>
      <c r="D38" s="93" t="s">
        <v>204</v>
      </c>
      <c r="E38" s="60"/>
    </row>
    <row r="39" spans="3:5" ht="40.5">
      <c r="C39" s="106" t="s">
        <v>39</v>
      </c>
      <c r="D39" s="90" t="s">
        <v>205</v>
      </c>
      <c r="E39" s="60"/>
    </row>
    <row r="40" spans="3:5" ht="40.5">
      <c r="C40" s="106" t="s">
        <v>40</v>
      </c>
      <c r="D40" s="93" t="s">
        <v>204</v>
      </c>
      <c r="E40" s="60"/>
    </row>
    <row r="41" spans="3:5" ht="40.5">
      <c r="C41" s="106" t="s">
        <v>41</v>
      </c>
      <c r="D41" s="90" t="s">
        <v>205</v>
      </c>
      <c r="E41" s="60"/>
    </row>
    <row r="42" spans="3:5" s="61" customFormat="1">
      <c r="C42" s="106" t="s">
        <v>42</v>
      </c>
      <c r="D42" s="93" t="s">
        <v>204</v>
      </c>
      <c r="E42" s="60"/>
    </row>
    <row r="43" spans="3:5" ht="81">
      <c r="C43" s="110" t="s">
        <v>43</v>
      </c>
      <c r="D43" s="96"/>
      <c r="E43" s="60"/>
    </row>
    <row r="44" spans="3:5">
      <c r="C44" s="106" t="s">
        <v>44</v>
      </c>
      <c r="D44" s="89" t="s">
        <v>203</v>
      </c>
      <c r="E44" s="60"/>
    </row>
    <row r="45" spans="3:5">
      <c r="C45" s="106" t="s">
        <v>45</v>
      </c>
      <c r="D45" s="93" t="s">
        <v>204</v>
      </c>
      <c r="E45" s="60"/>
    </row>
    <row r="46" spans="3:5" ht="40.5">
      <c r="C46" s="106" t="s">
        <v>46</v>
      </c>
      <c r="D46" s="90" t="s">
        <v>205</v>
      </c>
      <c r="E46" s="60"/>
    </row>
    <row r="47" spans="3:5" ht="40.5">
      <c r="C47" s="109" t="s">
        <v>47</v>
      </c>
      <c r="D47" s="95"/>
      <c r="E47" s="60"/>
    </row>
    <row r="48" spans="3:5" ht="68.099999999999994" customHeight="1">
      <c r="C48" s="106" t="s">
        <v>48</v>
      </c>
      <c r="D48" s="89" t="s">
        <v>203</v>
      </c>
      <c r="E48" s="60"/>
    </row>
    <row r="49" spans="3:5" ht="15.75" customHeight="1">
      <c r="C49" s="111"/>
      <c r="D49" s="97" t="s">
        <v>195</v>
      </c>
      <c r="E49" s="62" t="s">
        <v>211</v>
      </c>
    </row>
    <row r="50" spans="3:5" ht="33" customHeight="1">
      <c r="C50" s="112" t="s">
        <v>194</v>
      </c>
      <c r="D50" s="98">
        <f>+D53+D54+D55+D56</f>
        <v>36</v>
      </c>
      <c r="E50" s="81">
        <f>+E53+E54+E55+E56</f>
        <v>1</v>
      </c>
    </row>
    <row r="51" spans="3:5" s="63" customFormat="1" ht="33" customHeight="1">
      <c r="C51" s="99"/>
      <c r="D51" s="99"/>
    </row>
    <row r="52" spans="3:5" ht="39" customHeight="1">
      <c r="C52" s="113"/>
      <c r="D52" s="82" t="s">
        <v>223</v>
      </c>
      <c r="E52" s="64" t="s">
        <v>196</v>
      </c>
    </row>
    <row r="53" spans="3:5" ht="33" customHeight="1">
      <c r="C53" s="114" t="s">
        <v>207</v>
      </c>
      <c r="D53" s="65">
        <v>3</v>
      </c>
      <c r="E53" s="80">
        <f>+D53/36</f>
        <v>8.3333333333333329E-2</v>
      </c>
    </row>
    <row r="54" spans="3:5" ht="38.1" customHeight="1">
      <c r="C54" s="114" t="s">
        <v>208</v>
      </c>
      <c r="D54" s="66">
        <v>11</v>
      </c>
      <c r="E54" s="80">
        <f t="shared" ref="E54:E56" si="0">+D54/36</f>
        <v>0.30555555555555558</v>
      </c>
    </row>
    <row r="55" spans="3:5" ht="27.95" customHeight="1">
      <c r="C55" s="114" t="s">
        <v>209</v>
      </c>
      <c r="D55" s="66">
        <v>11</v>
      </c>
      <c r="E55" s="80">
        <f t="shared" si="0"/>
        <v>0.30555555555555558</v>
      </c>
    </row>
    <row r="56" spans="3:5" ht="32.1" customHeight="1">
      <c r="C56" s="114" t="s">
        <v>210</v>
      </c>
      <c r="D56" s="66">
        <v>11</v>
      </c>
      <c r="E56" s="8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D69"/>
  <sheetViews>
    <sheetView zoomScale="110" zoomScaleNormal="110" workbookViewId="0">
      <pane xSplit="1" ySplit="2" topLeftCell="B3" activePane="bottomRight" state="frozen"/>
      <selection pane="topRight" activeCell="B1" sqref="B1"/>
      <selection pane="bottomLeft" activeCell="A7" sqref="A7"/>
      <selection pane="bottomRight" activeCell="A2" sqref="A2"/>
    </sheetView>
  </sheetViews>
  <sheetFormatPr defaultColWidth="12.7109375" defaultRowHeight="15" customHeight="1"/>
  <cols>
    <col min="1" max="1" width="74.85546875" style="25" customWidth="1"/>
    <col min="2" max="2" width="18" style="25" customWidth="1"/>
    <col min="3" max="3" width="100.85546875" style="25" customWidth="1"/>
    <col min="4" max="22" width="38.7109375" style="25" customWidth="1"/>
    <col min="23" max="23" width="12.7109375" style="25" customWidth="1"/>
    <col min="24" max="16384" width="12.7109375" style="25"/>
  </cols>
  <sheetData>
    <row r="1" spans="1:4" ht="21" customHeight="1">
      <c r="A1" s="219" t="s">
        <v>160</v>
      </c>
      <c r="B1" s="220">
        <f>SUM(B67-(B61+B62+B63+B64+B68))</f>
        <v>36</v>
      </c>
      <c r="C1" s="221"/>
      <c r="D1" s="149"/>
    </row>
    <row r="2" spans="1:4" ht="25.5" customHeight="1">
      <c r="A2" s="231" t="s">
        <v>3</v>
      </c>
      <c r="B2" s="271" t="s">
        <v>287</v>
      </c>
      <c r="C2" s="222" t="s">
        <v>288</v>
      </c>
      <c r="D2" s="149"/>
    </row>
    <row r="3" spans="1:4" ht="24.75" customHeight="1">
      <c r="A3" s="207" t="s">
        <v>289</v>
      </c>
      <c r="B3" s="267" t="s">
        <v>339</v>
      </c>
      <c r="C3" s="208"/>
    </row>
    <row r="4" spans="1:4" ht="15" customHeight="1">
      <c r="A4" s="209" t="s">
        <v>290</v>
      </c>
      <c r="B4" s="209"/>
      <c r="C4" s="210"/>
    </row>
    <row r="5" spans="1:4" ht="15" customHeight="1">
      <c r="A5" s="211" t="s">
        <v>291</v>
      </c>
      <c r="B5" s="209"/>
      <c r="C5" s="210"/>
    </row>
    <row r="6" spans="1:4" ht="15" customHeight="1">
      <c r="A6" s="211" t="s">
        <v>292</v>
      </c>
      <c r="B6" s="209"/>
      <c r="C6" s="210"/>
    </row>
    <row r="7" spans="1:4" ht="15" customHeight="1">
      <c r="A7" s="211" t="s">
        <v>293</v>
      </c>
      <c r="B7" s="209"/>
      <c r="C7" s="210"/>
    </row>
    <row r="8" spans="1:4" ht="15" customHeight="1">
      <c r="A8" s="209" t="s">
        <v>294</v>
      </c>
      <c r="B8" s="209"/>
      <c r="C8" s="210"/>
    </row>
    <row r="9" spans="1:4" ht="15" customHeight="1">
      <c r="A9" s="211" t="s">
        <v>295</v>
      </c>
      <c r="B9" s="209"/>
      <c r="C9" s="210"/>
    </row>
    <row r="10" spans="1:4" ht="15" customHeight="1">
      <c r="A10" s="209" t="s">
        <v>296</v>
      </c>
      <c r="B10" s="209"/>
      <c r="C10" s="210"/>
    </row>
    <row r="11" spans="1:4" ht="15" customHeight="1">
      <c r="A11" s="209" t="s">
        <v>297</v>
      </c>
      <c r="B11" s="209"/>
      <c r="C11" s="210"/>
    </row>
    <row r="12" spans="1:4" ht="25.5" customHeight="1">
      <c r="A12" s="268" t="s">
        <v>340</v>
      </c>
      <c r="B12" s="269"/>
      <c r="C12" s="270" t="s">
        <v>342</v>
      </c>
      <c r="D12" s="25" t="s">
        <v>341</v>
      </c>
    </row>
    <row r="13" spans="1:4" ht="236.25" customHeight="1">
      <c r="A13" s="218" t="s">
        <v>305</v>
      </c>
      <c r="B13" s="139"/>
      <c r="C13" s="139" t="s">
        <v>298</v>
      </c>
      <c r="D13" s="152"/>
    </row>
    <row r="14" spans="1:4" ht="36" customHeight="1">
      <c r="A14" s="272" t="s">
        <v>3</v>
      </c>
      <c r="B14" s="271" t="s">
        <v>287</v>
      </c>
      <c r="C14" s="222" t="s">
        <v>288</v>
      </c>
      <c r="D14" s="153"/>
    </row>
    <row r="15" spans="1:4" ht="15.75">
      <c r="A15" s="201" t="s">
        <v>4</v>
      </c>
      <c r="B15" s="194"/>
      <c r="C15" s="223"/>
      <c r="D15" s="153"/>
    </row>
    <row r="16" spans="1:4">
      <c r="A16" s="30" t="s">
        <v>6</v>
      </c>
      <c r="B16" s="145"/>
      <c r="C16" s="145"/>
      <c r="D16" s="153"/>
    </row>
    <row r="17" spans="1:4" ht="30">
      <c r="A17" s="30" t="s">
        <v>7</v>
      </c>
      <c r="B17" s="145"/>
      <c r="C17" s="145"/>
      <c r="D17" s="153"/>
    </row>
    <row r="18" spans="1:4" ht="30">
      <c r="A18" s="30" t="s">
        <v>8</v>
      </c>
      <c r="B18" s="145"/>
      <c r="C18" s="145"/>
      <c r="D18" s="153"/>
    </row>
    <row r="19" spans="1:4" ht="30">
      <c r="A19" s="30" t="s">
        <v>9</v>
      </c>
      <c r="B19" s="145"/>
      <c r="C19" s="145"/>
      <c r="D19" s="153"/>
    </row>
    <row r="20" spans="1:4" ht="15.75">
      <c r="A20" s="200" t="s">
        <v>10</v>
      </c>
      <c r="B20" s="223"/>
      <c r="C20" s="223"/>
      <c r="D20" s="153"/>
    </row>
    <row r="21" spans="1:4">
      <c r="A21" s="190" t="s">
        <v>11</v>
      </c>
      <c r="B21" s="223"/>
      <c r="C21" s="223"/>
      <c r="D21" s="153"/>
    </row>
    <row r="22" spans="1:4">
      <c r="A22" s="30" t="s">
        <v>256</v>
      </c>
      <c r="B22" s="145"/>
      <c r="C22" s="145"/>
      <c r="D22" s="153"/>
    </row>
    <row r="23" spans="1:4">
      <c r="A23" s="30" t="s">
        <v>255</v>
      </c>
      <c r="B23" s="145"/>
      <c r="C23" s="145"/>
      <c r="D23" s="153"/>
    </row>
    <row r="24" spans="1:4">
      <c r="A24" s="30" t="s">
        <v>254</v>
      </c>
      <c r="B24" s="145"/>
      <c r="C24" s="145"/>
      <c r="D24" s="153"/>
    </row>
    <row r="25" spans="1:4">
      <c r="A25" s="30" t="s">
        <v>253</v>
      </c>
      <c r="B25" s="145"/>
      <c r="C25" s="145"/>
      <c r="D25" s="153"/>
    </row>
    <row r="26" spans="1:4">
      <c r="A26" s="30" t="s">
        <v>252</v>
      </c>
      <c r="B26" s="145"/>
      <c r="C26" s="145"/>
      <c r="D26" s="153"/>
    </row>
    <row r="27" spans="1:4" s="137" customFormat="1">
      <c r="A27" s="190" t="s">
        <v>18</v>
      </c>
      <c r="B27" s="223"/>
      <c r="C27" s="223"/>
      <c r="D27" s="153"/>
    </row>
    <row r="28" spans="1:4" ht="30">
      <c r="A28" s="30" t="s">
        <v>251</v>
      </c>
      <c r="B28" s="145"/>
      <c r="C28" s="145"/>
      <c r="D28" s="153"/>
    </row>
    <row r="29" spans="1:4" ht="30">
      <c r="A29" s="30" t="s">
        <v>250</v>
      </c>
      <c r="B29" s="145"/>
      <c r="C29" s="145"/>
      <c r="D29" s="153"/>
    </row>
    <row r="30" spans="1:4">
      <c r="A30" s="30" t="s">
        <v>249</v>
      </c>
      <c r="B30" s="145"/>
      <c r="C30" s="145"/>
      <c r="D30" s="153"/>
    </row>
    <row r="31" spans="1:4" ht="45">
      <c r="A31" s="30" t="s">
        <v>22</v>
      </c>
      <c r="B31" s="145"/>
      <c r="C31" s="145"/>
      <c r="D31" s="153"/>
    </row>
    <row r="32" spans="1:4" ht="30">
      <c r="A32" s="30" t="s">
        <v>247</v>
      </c>
      <c r="B32" s="145"/>
      <c r="C32" s="145"/>
      <c r="D32" s="153"/>
    </row>
    <row r="33" spans="1:4" ht="30">
      <c r="A33" s="30" t="s">
        <v>248</v>
      </c>
      <c r="B33" s="145"/>
      <c r="C33" s="145"/>
      <c r="D33" s="153"/>
    </row>
    <row r="34" spans="1:4">
      <c r="A34" s="30" t="s">
        <v>25</v>
      </c>
      <c r="B34" s="145"/>
      <c r="C34" s="145"/>
      <c r="D34" s="153"/>
    </row>
    <row r="35" spans="1:4">
      <c r="A35" s="30" t="s">
        <v>26</v>
      </c>
      <c r="B35" s="145"/>
      <c r="C35" s="145"/>
      <c r="D35" s="153"/>
    </row>
    <row r="36" spans="1:4">
      <c r="A36" s="30" t="s">
        <v>27</v>
      </c>
      <c r="B36" s="145"/>
      <c r="C36" s="145"/>
      <c r="D36" s="153"/>
    </row>
    <row r="37" spans="1:4">
      <c r="A37" s="30" t="s">
        <v>28</v>
      </c>
      <c r="B37" s="145"/>
      <c r="C37" s="145"/>
      <c r="D37" s="153"/>
    </row>
    <row r="38" spans="1:4" ht="30">
      <c r="A38" s="30" t="s">
        <v>29</v>
      </c>
      <c r="B38" s="145"/>
      <c r="C38" s="145"/>
      <c r="D38" s="153"/>
    </row>
    <row r="39" spans="1:4">
      <c r="A39" s="30" t="s">
        <v>30</v>
      </c>
      <c r="B39" s="145"/>
      <c r="C39" s="145"/>
      <c r="D39" s="153"/>
    </row>
    <row r="40" spans="1:4" ht="15.75">
      <c r="A40" s="202" t="s">
        <v>31</v>
      </c>
      <c r="B40" s="223"/>
      <c r="C40" s="223"/>
      <c r="D40" s="153"/>
    </row>
    <row r="41" spans="1:4">
      <c r="A41" s="27" t="s">
        <v>32</v>
      </c>
      <c r="B41" s="145"/>
      <c r="C41" s="145"/>
      <c r="D41" s="153"/>
    </row>
    <row r="42" spans="1:4" ht="30">
      <c r="A42" s="27" t="s">
        <v>244</v>
      </c>
      <c r="B42" s="145"/>
      <c r="C42" s="145"/>
      <c r="D42" s="153"/>
    </row>
    <row r="43" spans="1:4">
      <c r="A43" s="27" t="s">
        <v>34</v>
      </c>
      <c r="B43" s="145"/>
      <c r="C43" s="145"/>
      <c r="D43" s="153"/>
    </row>
    <row r="44" spans="1:4" ht="15.75">
      <c r="A44" s="188" t="s">
        <v>35</v>
      </c>
      <c r="B44" s="223"/>
      <c r="C44" s="223"/>
      <c r="D44" s="153"/>
    </row>
    <row r="45" spans="1:4">
      <c r="A45" s="27" t="s">
        <v>36</v>
      </c>
      <c r="B45" s="145"/>
      <c r="C45" s="145"/>
      <c r="D45" s="153"/>
    </row>
    <row r="46" spans="1:4" ht="30">
      <c r="A46" s="27" t="s">
        <v>37</v>
      </c>
      <c r="B46" s="145"/>
      <c r="C46" s="145"/>
      <c r="D46" s="153"/>
    </row>
    <row r="47" spans="1:4">
      <c r="A47" s="27" t="s">
        <v>38</v>
      </c>
      <c r="B47" s="145"/>
      <c r="C47" s="145"/>
      <c r="D47" s="153"/>
    </row>
    <row r="48" spans="1:4">
      <c r="A48" s="27" t="s">
        <v>39</v>
      </c>
      <c r="B48" s="145"/>
      <c r="C48" s="145"/>
      <c r="D48" s="153"/>
    </row>
    <row r="49" spans="1:4">
      <c r="A49" s="27" t="s">
        <v>40</v>
      </c>
      <c r="B49" s="145"/>
      <c r="C49" s="145"/>
      <c r="D49" s="153"/>
    </row>
    <row r="50" spans="1:4">
      <c r="A50" s="27" t="s">
        <v>41</v>
      </c>
      <c r="B50" s="145"/>
      <c r="C50" s="145"/>
      <c r="D50" s="153"/>
    </row>
    <row r="51" spans="1:4" s="32" customFormat="1">
      <c r="A51" s="27" t="s">
        <v>42</v>
      </c>
      <c r="B51" s="145"/>
      <c r="C51" s="145"/>
      <c r="D51" s="153"/>
    </row>
    <row r="52" spans="1:4" ht="47.25">
      <c r="A52" s="199" t="s">
        <v>43</v>
      </c>
      <c r="B52" s="223"/>
      <c r="C52" s="223"/>
      <c r="D52" s="153"/>
    </row>
    <row r="53" spans="1:4">
      <c r="A53" s="27" t="s">
        <v>245</v>
      </c>
      <c r="B53" s="145"/>
      <c r="C53" s="145"/>
      <c r="D53" s="153"/>
    </row>
    <row r="54" spans="1:4">
      <c r="A54" s="27" t="s">
        <v>246</v>
      </c>
      <c r="B54" s="145"/>
      <c r="C54" s="145"/>
      <c r="D54" s="153"/>
    </row>
    <row r="55" spans="1:4" ht="30">
      <c r="A55" s="27" t="s">
        <v>46</v>
      </c>
      <c r="B55" s="145"/>
      <c r="C55" s="145"/>
      <c r="D55" s="153"/>
    </row>
    <row r="56" spans="1:4" ht="15.75">
      <c r="A56" s="188" t="s">
        <v>47</v>
      </c>
      <c r="B56" s="223"/>
      <c r="C56" s="223"/>
      <c r="D56" s="153"/>
    </row>
    <row r="57" spans="1:4" ht="54.95" customHeight="1">
      <c r="A57" s="27" t="s">
        <v>48</v>
      </c>
      <c r="B57" s="145"/>
      <c r="C57" s="145"/>
      <c r="D57" s="155"/>
    </row>
    <row r="58" spans="1:4" ht="15.75">
      <c r="A58" s="188" t="s">
        <v>242</v>
      </c>
      <c r="B58" s="223"/>
      <c r="C58" s="223"/>
      <c r="D58" s="153"/>
    </row>
    <row r="59" spans="1:4" ht="33.950000000000003" customHeight="1">
      <c r="A59" s="224" t="s">
        <v>243</v>
      </c>
      <c r="B59" s="145"/>
      <c r="C59" s="145"/>
      <c r="D59" s="155"/>
    </row>
    <row r="60" spans="1:4" ht="39.75" customHeight="1">
      <c r="A60" s="223"/>
      <c r="B60" s="264" t="s">
        <v>330</v>
      </c>
      <c r="C60" s="265" t="s">
        <v>331</v>
      </c>
      <c r="D60" s="217"/>
    </row>
    <row r="61" spans="1:4" ht="15.75" customHeight="1">
      <c r="A61" s="225" t="s">
        <v>299</v>
      </c>
      <c r="B61" s="226">
        <f>COUNTIF($B$2:$B$60,'Status Levels'!A2)</f>
        <v>0</v>
      </c>
      <c r="C61" s="227">
        <f>IF($B$69=0,0,B61/$B$69)</f>
        <v>0</v>
      </c>
      <c r="D61" s="152"/>
    </row>
    <row r="62" spans="1:4" ht="15.75" customHeight="1">
      <c r="A62" s="140" t="s">
        <v>300</v>
      </c>
      <c r="B62" s="226">
        <f>COUNTIF($B$2:$B$60,'Status Levels'!A3)</f>
        <v>0</v>
      </c>
      <c r="C62" s="212">
        <f>IF($B$69=0,0,B62/$B$69)</f>
        <v>0</v>
      </c>
      <c r="D62" s="152"/>
    </row>
    <row r="63" spans="1:4" ht="15.75" customHeight="1">
      <c r="A63" s="140" t="s">
        <v>301</v>
      </c>
      <c r="B63" s="226">
        <f>COUNTIF($B$2:$B$60,'Status Levels'!A4)</f>
        <v>0</v>
      </c>
      <c r="C63" s="212">
        <f>IF($B$69=0,0,B63/$B$69)</f>
        <v>0</v>
      </c>
      <c r="D63" s="152"/>
    </row>
    <row r="64" spans="1:4" ht="18.75" customHeight="1">
      <c r="A64" s="140" t="s">
        <v>302</v>
      </c>
      <c r="B64" s="226">
        <f>COUNTIF($B$2:$B$60,'Status Levels'!A5)</f>
        <v>0</v>
      </c>
      <c r="C64" s="212">
        <f>IF($B$69=0,0,B64/$B$69)</f>
        <v>0</v>
      </c>
    </row>
    <row r="65" spans="1:3" ht="15" customHeight="1">
      <c r="A65" s="213" t="s">
        <v>195</v>
      </c>
      <c r="B65" s="214">
        <f>SUM(B61:B64)</f>
        <v>0</v>
      </c>
      <c r="C65" s="212">
        <f>IF($B$69=0,0,B65/$B$69)</f>
        <v>0</v>
      </c>
    </row>
    <row r="66" spans="1:3" ht="15" customHeight="1" thickBot="1">
      <c r="A66" s="136"/>
      <c r="B66" s="136"/>
      <c r="C66" s="136"/>
    </row>
    <row r="67" spans="1:3" ht="15" customHeight="1">
      <c r="A67" s="142" t="s">
        <v>241</v>
      </c>
      <c r="B67" s="215">
        <v>36</v>
      </c>
      <c r="C67" s="156"/>
    </row>
    <row r="68" spans="1:3" ht="15" customHeight="1">
      <c r="A68" s="143" t="s">
        <v>263</v>
      </c>
      <c r="B68" s="141">
        <f>COUNTIF($B$2:$B$60,'Status Levels'!A1)</f>
        <v>0</v>
      </c>
      <c r="C68" s="212">
        <f>B68/$B$67</f>
        <v>0</v>
      </c>
    </row>
    <row r="69" spans="1:3" ht="15" customHeight="1" thickBot="1">
      <c r="A69" s="144" t="s">
        <v>264</v>
      </c>
      <c r="B69" s="216">
        <f>B67-B68</f>
        <v>36</v>
      </c>
      <c r="C69" s="157"/>
    </row>
  </sheetData>
  <conditionalFormatting sqref="A16:A59">
    <cfRule type="expression" dxfId="165" priority="159">
      <formula>INDIRECT("B"&amp;ROW())=1</formula>
    </cfRule>
  </conditionalFormatting>
  <pageMargins left="0.7" right="0.7" top="0.75" bottom="0.75" header="0" footer="0"/>
  <pageSetup orientation="portrait" r:id="rId1"/>
  <extLst>
    <ext xmlns:x14="http://schemas.microsoft.com/office/spreadsheetml/2009/9/main" uri="{78C0D931-6437-407d-A8EE-F0AAD7539E65}">
      <x14:conditionalFormattings>
        <x14:conditionalFormatting xmlns:xm="http://schemas.microsoft.com/office/excel/2006/main">
          <x14:cfRule type="expression" priority="36" id="{1F596069-E8DE-46F4-8F9A-C33F089C5DE4}">
            <xm:f>$B16:B41='Status Levels'!$A$5</xm:f>
            <x14:dxf>
              <fill>
                <patternFill>
                  <bgColor rgb="FF00B0F0"/>
                </patternFill>
              </fill>
            </x14:dxf>
          </x14:cfRule>
          <x14:cfRule type="expression" priority="37" id="{CDE12D55-2AEF-4460-856B-748D965EA842}">
            <xm:f>$B16:B41='Status Levels'!$A$4</xm:f>
            <x14:dxf>
              <fill>
                <patternFill>
                  <bgColor theme="7" tint="0.59996337778862885"/>
                </patternFill>
              </fill>
            </x14:dxf>
          </x14:cfRule>
          <x14:cfRule type="expression" priority="38" id="{6537107E-A8DA-4CF1-A9F6-0C92863790EF}">
            <xm:f>$B16:B41='Status Levels'!$A$3</xm:f>
            <x14:dxf>
              <fill>
                <patternFill>
                  <bgColor theme="6" tint="0.39994506668294322"/>
                </patternFill>
              </fill>
            </x14:dxf>
          </x14:cfRule>
          <x14:cfRule type="expression" priority="39" id="{AC1885A1-18F7-4238-A9D8-087651C96BCC}">
            <xm:f>$B16:B41='Status Levels'!$A$2</xm:f>
            <x14:dxf>
              <fill>
                <patternFill>
                  <bgColor rgb="FFFF5F5F"/>
                </patternFill>
              </fill>
            </x14:dxf>
          </x14:cfRule>
          <x14:cfRule type="expression" priority="40" id="{474BFFA8-443D-4DFA-BB9D-80474A718FBE}">
            <xm:f>$B16:$B41='Status Levels'!$A$1</xm:f>
            <x14:dxf>
              <fill>
                <patternFill>
                  <bgColor rgb="FFFFFF00"/>
                </patternFill>
              </fill>
            </x14:dxf>
          </x14:cfRule>
          <xm:sqref>B16:C19</xm:sqref>
        </x14:conditionalFormatting>
        <x14:conditionalFormatting xmlns:xm="http://schemas.microsoft.com/office/excel/2006/main">
          <x14:cfRule type="expression" priority="31" id="{5E06B6C3-4E46-43C1-9C80-A38AB4C0C792}">
            <xm:f>$B22:B47='Status Levels'!$A$5</xm:f>
            <x14:dxf>
              <fill>
                <patternFill>
                  <bgColor rgb="FF00B0F0"/>
                </patternFill>
              </fill>
            </x14:dxf>
          </x14:cfRule>
          <x14:cfRule type="expression" priority="32" id="{700C8B6A-97E1-490A-B678-8F69D006B121}">
            <xm:f>$B22:B47='Status Levels'!$A$4</xm:f>
            <x14:dxf>
              <fill>
                <patternFill>
                  <bgColor theme="7" tint="0.59996337778862885"/>
                </patternFill>
              </fill>
            </x14:dxf>
          </x14:cfRule>
          <x14:cfRule type="expression" priority="33" id="{71B8F9CB-A7F8-430C-A8D5-A321F4C1615A}">
            <xm:f>$B22:B47='Status Levels'!$A$3</xm:f>
            <x14:dxf>
              <fill>
                <patternFill>
                  <bgColor theme="6" tint="0.39994506668294322"/>
                </patternFill>
              </fill>
            </x14:dxf>
          </x14:cfRule>
          <x14:cfRule type="expression" priority="34" id="{DD1AC945-EA42-4D9F-9CFB-8821BB4A7C7F}">
            <xm:f>$B22:B47='Status Levels'!$A$2</xm:f>
            <x14:dxf>
              <fill>
                <patternFill>
                  <bgColor rgb="FFFF5F5F"/>
                </patternFill>
              </fill>
            </x14:dxf>
          </x14:cfRule>
          <x14:cfRule type="expression" priority="35" id="{8F52A8E8-671D-45A2-8598-457CF4C812EE}">
            <xm:f>$B22:$B47='Status Levels'!$A$1</xm:f>
            <x14:dxf>
              <fill>
                <patternFill>
                  <bgColor rgb="FFFFFF00"/>
                </patternFill>
              </fill>
            </x14:dxf>
          </x14:cfRule>
          <xm:sqref>B22:C26</xm:sqref>
        </x14:conditionalFormatting>
        <x14:conditionalFormatting xmlns:xm="http://schemas.microsoft.com/office/excel/2006/main">
          <x14:cfRule type="expression" priority="26" id="{F132E215-108C-4B01-951D-4D473E748A0F}">
            <xm:f>$B28:B53='Status Levels'!$A$5</xm:f>
            <x14:dxf>
              <fill>
                <patternFill>
                  <bgColor rgb="FF00B0F0"/>
                </patternFill>
              </fill>
            </x14:dxf>
          </x14:cfRule>
          <x14:cfRule type="expression" priority="27" id="{3E244190-3360-4C15-93B8-3E4C77F6926E}">
            <xm:f>$B28:B53='Status Levels'!$A$4</xm:f>
            <x14:dxf>
              <fill>
                <patternFill>
                  <bgColor theme="7" tint="0.59996337778862885"/>
                </patternFill>
              </fill>
            </x14:dxf>
          </x14:cfRule>
          <x14:cfRule type="expression" priority="28" id="{24C635AD-411B-4E86-91AA-06721655620B}">
            <xm:f>$B28:B53='Status Levels'!$A$3</xm:f>
            <x14:dxf>
              <fill>
                <patternFill>
                  <bgColor theme="6" tint="0.39994506668294322"/>
                </patternFill>
              </fill>
            </x14:dxf>
          </x14:cfRule>
          <x14:cfRule type="expression" priority="29" id="{0090ECC9-2736-4987-8218-8040567A62CE}">
            <xm:f>$B28:B53='Status Levels'!$A$2</xm:f>
            <x14:dxf>
              <fill>
                <patternFill>
                  <bgColor rgb="FFFF5F5F"/>
                </patternFill>
              </fill>
            </x14:dxf>
          </x14:cfRule>
          <x14:cfRule type="expression" priority="30" id="{48EF9240-74F6-4521-B52D-322E935C6DF1}">
            <xm:f>$B28:$B53='Status Levels'!$A$1</xm:f>
            <x14:dxf>
              <fill>
                <patternFill>
                  <bgColor rgb="FFFFFF00"/>
                </patternFill>
              </fill>
            </x14:dxf>
          </x14:cfRule>
          <xm:sqref>B28:C39</xm:sqref>
        </x14:conditionalFormatting>
        <x14:conditionalFormatting xmlns:xm="http://schemas.microsoft.com/office/excel/2006/main">
          <x14:cfRule type="expression" priority="21" id="{4511AE68-F626-4C5C-8C45-F96A6DF03D45}">
            <xm:f>$B41:B66='Status Levels'!$A$5</xm:f>
            <x14:dxf>
              <fill>
                <patternFill>
                  <bgColor rgb="FF00B0F0"/>
                </patternFill>
              </fill>
            </x14:dxf>
          </x14:cfRule>
          <x14:cfRule type="expression" priority="22" id="{16BB96F6-EE4D-4C54-A59A-9E77DF348C1F}">
            <xm:f>$B41:B66='Status Levels'!$A$4</xm:f>
            <x14:dxf>
              <fill>
                <patternFill>
                  <bgColor theme="7" tint="0.59996337778862885"/>
                </patternFill>
              </fill>
            </x14:dxf>
          </x14:cfRule>
          <x14:cfRule type="expression" priority="23" id="{55CD2DAA-DB69-4FDA-A6D0-4376C6B78413}">
            <xm:f>$B41:B66='Status Levels'!$A$3</xm:f>
            <x14:dxf>
              <fill>
                <patternFill>
                  <bgColor theme="6" tint="0.39994506668294322"/>
                </patternFill>
              </fill>
            </x14:dxf>
          </x14:cfRule>
          <x14:cfRule type="expression" priority="24" id="{4E82AFAF-190B-4787-B9CC-C2DA38801E22}">
            <xm:f>$B41:B66='Status Levels'!$A$2</xm:f>
            <x14:dxf>
              <fill>
                <patternFill>
                  <bgColor rgb="FFFF5F5F"/>
                </patternFill>
              </fill>
            </x14:dxf>
          </x14:cfRule>
          <x14:cfRule type="expression" priority="25" id="{4E99B434-F6E2-4576-B01F-4085751FE055}">
            <xm:f>$B41:$B66='Status Levels'!$A$1</xm:f>
            <x14:dxf>
              <fill>
                <patternFill>
                  <bgColor rgb="FFFFFF00"/>
                </patternFill>
              </fill>
            </x14:dxf>
          </x14:cfRule>
          <xm:sqref>B41:C43</xm:sqref>
        </x14:conditionalFormatting>
        <x14:conditionalFormatting xmlns:xm="http://schemas.microsoft.com/office/excel/2006/main">
          <x14:cfRule type="expression" priority="168" id="{1F596069-E8DE-46F4-8F9A-C33F089C5DE4}">
            <xm:f>$B45:B69='Status Levels'!$A$5</xm:f>
            <x14:dxf>
              <fill>
                <patternFill>
                  <bgColor rgb="FF00B0F0"/>
                </patternFill>
              </fill>
            </x14:dxf>
          </x14:cfRule>
          <x14:cfRule type="expression" priority="169" id="{CDE12D55-2AEF-4460-856B-748D965EA842}">
            <xm:f>$B45:B69='Status Levels'!$A$4</xm:f>
            <x14:dxf>
              <fill>
                <patternFill>
                  <bgColor theme="7" tint="0.59996337778862885"/>
                </patternFill>
              </fill>
            </x14:dxf>
          </x14:cfRule>
          <x14:cfRule type="expression" priority="170" id="{6537107E-A8DA-4CF1-A9F6-0C92863790EF}">
            <xm:f>$B45:B69='Status Levels'!$A$3</xm:f>
            <x14:dxf>
              <fill>
                <patternFill>
                  <bgColor theme="6" tint="0.39994506668294322"/>
                </patternFill>
              </fill>
            </x14:dxf>
          </x14:cfRule>
          <x14:cfRule type="expression" priority="171" id="{AC1885A1-18F7-4238-A9D8-087651C96BCC}">
            <xm:f>$B45:B69='Status Levels'!$A$2</xm:f>
            <x14:dxf>
              <fill>
                <patternFill>
                  <bgColor rgb="FFFF5F5F"/>
                </patternFill>
              </fill>
            </x14:dxf>
          </x14:cfRule>
          <x14:cfRule type="expression" priority="172" id="{474BFFA8-443D-4DFA-BB9D-80474A718FBE}">
            <xm:f>$B45:$B69='Status Levels'!$A$1</xm:f>
            <x14:dxf>
              <fill>
                <patternFill>
                  <bgColor rgb="FFFFFF00"/>
                </patternFill>
              </fill>
            </x14:dxf>
          </x14:cfRule>
          <xm:sqref>B45:C51</xm:sqref>
        </x14:conditionalFormatting>
        <x14:conditionalFormatting xmlns:xm="http://schemas.microsoft.com/office/excel/2006/main">
          <x14:cfRule type="expression" priority="173" id="{1F596069-E8DE-46F4-8F9A-C33F089C5DE4}">
            <xm:f>$B53:B69='Status Levels'!$A$5</xm:f>
            <x14:dxf>
              <fill>
                <patternFill>
                  <bgColor rgb="FF00B0F0"/>
                </patternFill>
              </fill>
            </x14:dxf>
          </x14:cfRule>
          <x14:cfRule type="expression" priority="174" id="{CDE12D55-2AEF-4460-856B-748D965EA842}">
            <xm:f>$B53:B69='Status Levels'!$A$4</xm:f>
            <x14:dxf>
              <fill>
                <patternFill>
                  <bgColor theme="7" tint="0.59996337778862885"/>
                </patternFill>
              </fill>
            </x14:dxf>
          </x14:cfRule>
          <x14:cfRule type="expression" priority="175" id="{6537107E-A8DA-4CF1-A9F6-0C92863790EF}">
            <xm:f>$B53:B69='Status Levels'!$A$3</xm:f>
            <x14:dxf>
              <fill>
                <patternFill>
                  <bgColor theme="6" tint="0.39994506668294322"/>
                </patternFill>
              </fill>
            </x14:dxf>
          </x14:cfRule>
          <x14:cfRule type="expression" priority="176" id="{AC1885A1-18F7-4238-A9D8-087651C96BCC}">
            <xm:f>$B53:B69='Status Levels'!$A$2</xm:f>
            <x14:dxf>
              <fill>
                <patternFill>
                  <bgColor rgb="FFFF5F5F"/>
                </patternFill>
              </fill>
            </x14:dxf>
          </x14:cfRule>
          <x14:cfRule type="expression" priority="177" id="{474BFFA8-443D-4DFA-BB9D-80474A718FBE}">
            <xm:f>$B53:$B69='Status Levels'!$A$1</xm:f>
            <x14:dxf>
              <fill>
                <patternFill>
                  <bgColor rgb="FFFFFF00"/>
                </patternFill>
              </fill>
            </x14:dxf>
          </x14:cfRule>
          <xm:sqref>B53:C55 B57:C57 B59:C59</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C253F88A-EEBA-4016-80C3-B74254737763}">
          <x14:formula1>
            <xm:f>'Status Levels'!$A$1:$A$5</xm:f>
          </x14:formula1>
          <xm:sqref>B16:B19 B22:B26 B28:B39 B41:B43 B45:B51 B57 B53:B55 B59</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BF43"/>
  <sheetViews>
    <sheetView zoomScale="110" zoomScaleNormal="110" workbookViewId="0">
      <pane xSplit="1" ySplit="2" topLeftCell="B3" activePane="bottomRight" state="frozen"/>
      <selection pane="topRight" activeCell="B1" sqref="B1"/>
      <selection pane="bottomLeft" activeCell="A7" sqref="A7"/>
      <selection pane="bottomRight" activeCell="A2" sqref="A2"/>
    </sheetView>
  </sheetViews>
  <sheetFormatPr defaultColWidth="12.7109375" defaultRowHeight="15" customHeight="1"/>
  <cols>
    <col min="1" max="1" width="68.140625" style="25" customWidth="1"/>
    <col min="2" max="2" width="26.28515625" style="25" customWidth="1"/>
    <col min="3" max="3" width="89" style="25" customWidth="1"/>
    <col min="4" max="23" width="38.7109375" style="25" customWidth="1"/>
    <col min="24" max="16384" width="12.7109375" style="25"/>
  </cols>
  <sheetData>
    <row r="1" spans="1:58" ht="44.25" customHeight="1">
      <c r="A1" s="24" t="s">
        <v>160</v>
      </c>
      <c r="B1" s="232">
        <f>SUM(B41-(B35+B36+B37+B38+B42))</f>
        <v>15</v>
      </c>
      <c r="C1" s="228" t="s">
        <v>338</v>
      </c>
      <c r="D1" s="148"/>
    </row>
    <row r="2" spans="1:58" s="138" customFormat="1" ht="29.1" customHeight="1">
      <c r="A2" s="231" t="s">
        <v>3</v>
      </c>
      <c r="B2" s="271" t="s">
        <v>287</v>
      </c>
      <c r="C2" s="222" t="s">
        <v>288</v>
      </c>
      <c r="D2" s="149"/>
      <c r="E2" s="25"/>
      <c r="F2" s="25"/>
      <c r="G2" s="25"/>
      <c r="H2" s="25"/>
      <c r="I2" s="25"/>
      <c r="J2" s="25"/>
      <c r="K2" s="25"/>
      <c r="L2" s="25"/>
      <c r="M2" s="25"/>
      <c r="N2" s="25"/>
      <c r="O2" s="25"/>
      <c r="P2" s="25"/>
      <c r="Q2" s="25"/>
      <c r="R2" s="25"/>
      <c r="S2" s="25"/>
      <c r="T2" s="25"/>
      <c r="U2" s="25"/>
      <c r="V2" s="25"/>
      <c r="W2" s="25"/>
      <c r="X2" s="25"/>
      <c r="Y2" s="25"/>
      <c r="Z2" s="25"/>
      <c r="AA2" s="25"/>
      <c r="AB2" s="25"/>
      <c r="AC2" s="25"/>
      <c r="AD2" s="25"/>
      <c r="AE2" s="25"/>
      <c r="AF2" s="25"/>
      <c r="AG2" s="25"/>
      <c r="AH2" s="25"/>
      <c r="AI2" s="25"/>
      <c r="AJ2" s="25"/>
      <c r="AK2" s="25"/>
      <c r="AL2" s="25"/>
      <c r="AM2" s="25"/>
      <c r="AN2" s="25"/>
      <c r="AO2" s="25"/>
      <c r="AP2" s="25"/>
      <c r="AQ2" s="25"/>
      <c r="AR2" s="25"/>
      <c r="AS2" s="25"/>
      <c r="AT2" s="25"/>
      <c r="AU2" s="25"/>
      <c r="AV2" s="25"/>
      <c r="AW2" s="25"/>
      <c r="AX2" s="25"/>
      <c r="AY2" s="25"/>
      <c r="AZ2" s="25"/>
      <c r="BA2" s="25"/>
      <c r="BB2" s="25"/>
      <c r="BC2" s="25"/>
      <c r="BD2" s="25"/>
      <c r="BE2" s="25"/>
      <c r="BF2" s="25"/>
    </row>
    <row r="3" spans="1:58" ht="23.25" customHeight="1">
      <c r="A3" s="207" t="s">
        <v>307</v>
      </c>
      <c r="B3" s="267" t="s">
        <v>339</v>
      </c>
      <c r="C3" s="208"/>
    </row>
    <row r="4" spans="1:58" ht="15" customHeight="1">
      <c r="A4" s="209" t="s">
        <v>290</v>
      </c>
      <c r="B4" s="209"/>
      <c r="C4" s="210"/>
    </row>
    <row r="5" spans="1:58" ht="15" customHeight="1">
      <c r="A5" s="211" t="s">
        <v>291</v>
      </c>
      <c r="B5" s="209"/>
      <c r="C5" s="210"/>
    </row>
    <row r="6" spans="1:58" ht="15" customHeight="1">
      <c r="A6" s="211" t="s">
        <v>292</v>
      </c>
      <c r="B6" s="209"/>
      <c r="C6" s="210"/>
    </row>
    <row r="7" spans="1:58" ht="15" customHeight="1">
      <c r="A7" s="211" t="s">
        <v>293</v>
      </c>
      <c r="B7" s="209"/>
      <c r="C7" s="210"/>
    </row>
    <row r="8" spans="1:58" ht="15" customHeight="1">
      <c r="A8" s="209" t="s">
        <v>294</v>
      </c>
      <c r="B8" s="209"/>
      <c r="C8" s="210"/>
    </row>
    <row r="9" spans="1:58" ht="15" customHeight="1">
      <c r="A9" s="211" t="s">
        <v>295</v>
      </c>
      <c r="B9" s="209"/>
      <c r="C9" s="210"/>
    </row>
    <row r="10" spans="1:58" ht="15" customHeight="1">
      <c r="A10" s="209" t="s">
        <v>296</v>
      </c>
      <c r="B10" s="209"/>
      <c r="C10" s="210"/>
    </row>
    <row r="11" spans="1:58" ht="15" customHeight="1">
      <c r="A11" s="209" t="s">
        <v>297</v>
      </c>
      <c r="B11" s="209"/>
      <c r="C11" s="210"/>
    </row>
    <row r="12" spans="1:58" ht="25.5" customHeight="1">
      <c r="A12" s="268" t="s">
        <v>340</v>
      </c>
      <c r="B12" s="269"/>
      <c r="C12" s="270" t="s">
        <v>342</v>
      </c>
      <c r="D12" s="25" t="s">
        <v>341</v>
      </c>
    </row>
    <row r="13" spans="1:58" ht="409.5" customHeight="1">
      <c r="A13" s="229" t="s">
        <v>308</v>
      </c>
      <c r="B13" s="146"/>
      <c r="C13" s="230" t="s">
        <v>309</v>
      </c>
      <c r="D13" s="151"/>
    </row>
    <row r="14" spans="1:58" ht="30" customHeight="1">
      <c r="A14" s="231" t="s">
        <v>3</v>
      </c>
      <c r="B14" s="231" t="s">
        <v>287</v>
      </c>
      <c r="C14" s="231" t="s">
        <v>288</v>
      </c>
      <c r="D14" s="151"/>
    </row>
    <row r="15" spans="1:58" ht="15.75">
      <c r="A15" s="203" t="s">
        <v>49</v>
      </c>
      <c r="B15" s="136"/>
      <c r="C15" s="136"/>
      <c r="D15" s="151"/>
    </row>
    <row r="16" spans="1:58" ht="15.75">
      <c r="A16" s="204" t="s">
        <v>50</v>
      </c>
      <c r="B16" s="145"/>
      <c r="C16" s="145"/>
      <c r="D16" s="151"/>
    </row>
    <row r="17" spans="1:4" ht="30">
      <c r="A17" s="204" t="s">
        <v>51</v>
      </c>
      <c r="B17" s="145"/>
      <c r="C17" s="145"/>
      <c r="D17" s="151"/>
    </row>
    <row r="18" spans="1:4" ht="15.75">
      <c r="A18" s="204" t="s">
        <v>52</v>
      </c>
      <c r="B18" s="145"/>
      <c r="C18" s="145"/>
      <c r="D18" s="151"/>
    </row>
    <row r="19" spans="1:4" ht="15.75">
      <c r="A19" s="204" t="s">
        <v>53</v>
      </c>
      <c r="B19" s="145"/>
      <c r="C19" s="145"/>
      <c r="D19" s="151"/>
    </row>
    <row r="20" spans="1:4" ht="30">
      <c r="A20" s="204" t="s">
        <v>54</v>
      </c>
      <c r="B20" s="145"/>
      <c r="C20" s="145"/>
      <c r="D20" s="151"/>
    </row>
    <row r="21" spans="1:4" ht="15.75">
      <c r="A21" s="195" t="s">
        <v>55</v>
      </c>
      <c r="B21" s="136"/>
      <c r="C21" s="136"/>
      <c r="D21" s="150"/>
    </row>
    <row r="22" spans="1:4" ht="15.75">
      <c r="A22" s="204" t="s">
        <v>56</v>
      </c>
      <c r="B22" s="145"/>
      <c r="C22" s="145"/>
      <c r="D22" s="150"/>
    </row>
    <row r="23" spans="1:4" ht="15.75">
      <c r="A23" s="204" t="s">
        <v>57</v>
      </c>
      <c r="B23" s="145"/>
      <c r="C23" s="145"/>
      <c r="D23" s="150"/>
    </row>
    <row r="24" spans="1:4" ht="45.75">
      <c r="A24" s="204" t="s">
        <v>58</v>
      </c>
      <c r="B24" s="145"/>
      <c r="C24" s="145"/>
      <c r="D24" s="150"/>
    </row>
    <row r="25" spans="1:4" ht="15.75">
      <c r="A25" s="204" t="s">
        <v>59</v>
      </c>
      <c r="B25" s="145"/>
      <c r="C25" s="145"/>
      <c r="D25" s="151"/>
    </row>
    <row r="26" spans="1:4" ht="15.75">
      <c r="A26" s="204" t="s">
        <v>60</v>
      </c>
      <c r="B26" s="145"/>
      <c r="C26" s="145"/>
      <c r="D26" s="150"/>
    </row>
    <row r="27" spans="1:4" ht="30">
      <c r="A27" s="204" t="s">
        <v>61</v>
      </c>
      <c r="B27" s="145"/>
      <c r="C27" s="145"/>
    </row>
    <row r="28" spans="1:4" ht="30.75">
      <c r="A28" s="204" t="s">
        <v>62</v>
      </c>
      <c r="B28" s="145"/>
      <c r="C28" s="145"/>
      <c r="D28" s="150"/>
    </row>
    <row r="29" spans="1:4" ht="15.75">
      <c r="A29" s="204" t="s">
        <v>63</v>
      </c>
      <c r="B29" s="145"/>
      <c r="C29" s="145"/>
      <c r="D29" s="150"/>
    </row>
    <row r="30" spans="1:4" ht="15.75">
      <c r="A30" s="198" t="s">
        <v>64</v>
      </c>
      <c r="B30" s="136"/>
      <c r="C30" s="136"/>
      <c r="D30" s="154"/>
    </row>
    <row r="31" spans="1:4" ht="30">
      <c r="A31" s="29" t="s">
        <v>65</v>
      </c>
      <c r="B31" s="145"/>
      <c r="C31" s="145"/>
      <c r="D31" s="154"/>
    </row>
    <row r="32" spans="1:4" ht="15.75">
      <c r="A32" s="188" t="s">
        <v>242</v>
      </c>
      <c r="B32" s="136"/>
      <c r="C32" s="136"/>
      <c r="D32" s="153"/>
    </row>
    <row r="33" spans="1:4" ht="33" customHeight="1">
      <c r="A33" s="27" t="s">
        <v>243</v>
      </c>
      <c r="B33" s="145"/>
      <c r="C33" s="145"/>
      <c r="D33" s="155"/>
    </row>
    <row r="34" spans="1:4" ht="39" customHeight="1">
      <c r="A34" s="136"/>
      <c r="B34" s="264" t="s">
        <v>330</v>
      </c>
      <c r="C34" s="265" t="s">
        <v>331</v>
      </c>
    </row>
    <row r="35" spans="1:4" ht="15" customHeight="1">
      <c r="A35" s="140" t="s">
        <v>299</v>
      </c>
      <c r="B35" s="141">
        <f>COUNTIF($B$2:$B$34,'Status Levels'!A2)</f>
        <v>0</v>
      </c>
      <c r="C35" s="212">
        <f>IF($B$43=0,0,B35/$B$43)</f>
        <v>0</v>
      </c>
    </row>
    <row r="36" spans="1:4" ht="15" customHeight="1">
      <c r="A36" s="140" t="s">
        <v>300</v>
      </c>
      <c r="B36" s="141">
        <f>COUNTIF($B$2:$B$34,'Status Levels'!A3)</f>
        <v>0</v>
      </c>
      <c r="C36" s="212">
        <f>IF($B$43=0,0,B36/$B$43)</f>
        <v>0</v>
      </c>
    </row>
    <row r="37" spans="1:4" ht="15" customHeight="1">
      <c r="A37" s="140" t="s">
        <v>301</v>
      </c>
      <c r="B37" s="141">
        <f>COUNTIF($B$2:$B$34,'Status Levels'!A4)</f>
        <v>0</v>
      </c>
      <c r="C37" s="212">
        <f>IF($B$43=0,0,B37/$B$43)</f>
        <v>0</v>
      </c>
    </row>
    <row r="38" spans="1:4" ht="15" customHeight="1">
      <c r="A38" s="140" t="s">
        <v>302</v>
      </c>
      <c r="B38" s="141">
        <f>COUNTIF($B$2:$B$34,'Status Levels'!A5)</f>
        <v>0</v>
      </c>
      <c r="C38" s="212">
        <f>IF($B$43=0,0,B38/$B$43)</f>
        <v>0</v>
      </c>
    </row>
    <row r="39" spans="1:4" ht="15" customHeight="1">
      <c r="A39" s="213" t="s">
        <v>195</v>
      </c>
      <c r="B39" s="214">
        <f>SUM(B35:B38)</f>
        <v>0</v>
      </c>
      <c r="C39" s="212">
        <f>IF($B$43=0,0,B39/$B$43)</f>
        <v>0</v>
      </c>
    </row>
    <row r="40" spans="1:4" ht="15" customHeight="1" thickBot="1">
      <c r="A40" s="136"/>
      <c r="B40" s="136"/>
      <c r="C40" s="136"/>
    </row>
    <row r="41" spans="1:4" ht="15" customHeight="1">
      <c r="A41" s="142" t="s">
        <v>241</v>
      </c>
      <c r="B41" s="215">
        <v>15</v>
      </c>
      <c r="C41" s="156"/>
    </row>
    <row r="42" spans="1:4" ht="15" customHeight="1">
      <c r="A42" s="143" t="s">
        <v>263</v>
      </c>
      <c r="B42" s="141">
        <f>COUNTIF($B$2:$B$34,'Status Levels'!A1)</f>
        <v>0</v>
      </c>
      <c r="C42" s="212">
        <f>B42/$B41</f>
        <v>0</v>
      </c>
    </row>
    <row r="43" spans="1:4" ht="15" customHeight="1" thickBot="1">
      <c r="A43" s="144" t="s">
        <v>264</v>
      </c>
      <c r="B43" s="216">
        <f>B41-B42</f>
        <v>15</v>
      </c>
      <c r="C43" s="157"/>
    </row>
  </sheetData>
  <conditionalFormatting sqref="A16:A33">
    <cfRule type="expression" dxfId="134" priority="54">
      <formula>INDIRECT("B"&amp;ROW())=1</formula>
    </cfRule>
  </conditionalFormatting>
  <pageMargins left="0.7" right="0.7" top="0.75" bottom="0.75" header="0" footer="0"/>
  <pageSetup orientation="portrait"/>
  <extLst>
    <ext xmlns:x14="http://schemas.microsoft.com/office/spreadsheetml/2009/9/main" uri="{78C0D931-6437-407d-A8EE-F0AAD7539E65}">
      <x14:conditionalFormattings>
        <x14:conditionalFormatting xmlns:xm="http://schemas.microsoft.com/office/excel/2006/main">
          <x14:cfRule type="expression" priority="16" id="{88A8B369-F9BB-4F3F-8E93-FEDC89B2A7E1}">
            <xm:f>$B16:B41='Status Levels'!$A$5</xm:f>
            <x14:dxf>
              <fill>
                <patternFill>
                  <bgColor rgb="FF00B0F0"/>
                </patternFill>
              </fill>
            </x14:dxf>
          </x14:cfRule>
          <x14:cfRule type="expression" priority="17" id="{ED93B4A8-B3A8-4A9A-8186-60C09A56AC3A}">
            <xm:f>$B16:B41='Status Levels'!$A$4</xm:f>
            <x14:dxf>
              <fill>
                <patternFill>
                  <bgColor theme="7" tint="0.59996337778862885"/>
                </patternFill>
              </fill>
            </x14:dxf>
          </x14:cfRule>
          <x14:cfRule type="expression" priority="18" id="{1621AAA8-3A49-4C1C-BE34-3790498B6C41}">
            <xm:f>$B16:B41='Status Levels'!$A$3</xm:f>
            <x14:dxf>
              <fill>
                <patternFill>
                  <bgColor theme="6" tint="0.39994506668294322"/>
                </patternFill>
              </fill>
            </x14:dxf>
          </x14:cfRule>
          <x14:cfRule type="expression" priority="19" id="{7CEAF245-D421-4C20-B792-50C744E9E3F4}">
            <xm:f>$B16:B41='Status Levels'!$A$2</xm:f>
            <x14:dxf>
              <fill>
                <patternFill>
                  <bgColor rgb="FFFF5F5F"/>
                </patternFill>
              </fill>
            </x14:dxf>
          </x14:cfRule>
          <x14:cfRule type="expression" priority="20" id="{99F1EBB7-F1C7-4BED-9DEF-5EAC8E1BC94D}">
            <xm:f>$B16:$B41='Status Levels'!$A$1</xm:f>
            <x14:dxf>
              <fill>
                <patternFill>
                  <bgColor rgb="FFFFFF00"/>
                </patternFill>
              </fill>
            </x14:dxf>
          </x14:cfRule>
          <xm:sqref>B16:C18</xm:sqref>
        </x14:conditionalFormatting>
        <x14:conditionalFormatting xmlns:xm="http://schemas.microsoft.com/office/excel/2006/main">
          <x14:cfRule type="expression" priority="183" id="{88A8B369-F9BB-4F3F-8E93-FEDC89B2A7E1}">
            <xm:f>$B19:B43='Status Levels'!$A$5</xm:f>
            <x14:dxf>
              <fill>
                <patternFill>
                  <bgColor rgb="FF00B0F0"/>
                </patternFill>
              </fill>
            </x14:dxf>
          </x14:cfRule>
          <x14:cfRule type="expression" priority="184" id="{ED93B4A8-B3A8-4A9A-8186-60C09A56AC3A}">
            <xm:f>$B19:B43='Status Levels'!$A$4</xm:f>
            <x14:dxf>
              <fill>
                <patternFill>
                  <bgColor theme="7" tint="0.59996337778862885"/>
                </patternFill>
              </fill>
            </x14:dxf>
          </x14:cfRule>
          <x14:cfRule type="expression" priority="185" id="{1621AAA8-3A49-4C1C-BE34-3790498B6C41}">
            <xm:f>$B19:B43='Status Levels'!$A$3</xm:f>
            <x14:dxf>
              <fill>
                <patternFill>
                  <bgColor theme="6" tint="0.39994506668294322"/>
                </patternFill>
              </fill>
            </x14:dxf>
          </x14:cfRule>
          <x14:cfRule type="expression" priority="186" id="{7CEAF245-D421-4C20-B792-50C744E9E3F4}">
            <xm:f>$B19:B43='Status Levels'!$A$2</xm:f>
            <x14:dxf>
              <fill>
                <patternFill>
                  <bgColor rgb="FFFF5F5F"/>
                </patternFill>
              </fill>
            </x14:dxf>
          </x14:cfRule>
          <x14:cfRule type="expression" priority="187" id="{99F1EBB7-F1C7-4BED-9DEF-5EAC8E1BC94D}">
            <xm:f>$B19:$B43='Status Levels'!$A$1</xm:f>
            <x14:dxf>
              <fill>
                <patternFill>
                  <bgColor rgb="FFFFFF00"/>
                </patternFill>
              </fill>
            </x14:dxf>
          </x14:cfRule>
          <xm:sqref>B19:C20</xm:sqref>
        </x14:conditionalFormatting>
        <x14:conditionalFormatting xmlns:xm="http://schemas.microsoft.com/office/excel/2006/main">
          <x14:cfRule type="expression" priority="188" id="{88A8B369-F9BB-4F3F-8E93-FEDC89B2A7E1}">
            <xm:f>$B22:B43='Status Levels'!$A$5</xm:f>
            <x14:dxf>
              <fill>
                <patternFill>
                  <bgColor rgb="FF00B0F0"/>
                </patternFill>
              </fill>
            </x14:dxf>
          </x14:cfRule>
          <x14:cfRule type="expression" priority="189" id="{ED93B4A8-B3A8-4A9A-8186-60C09A56AC3A}">
            <xm:f>$B22:B43='Status Levels'!$A$4</xm:f>
            <x14:dxf>
              <fill>
                <patternFill>
                  <bgColor theme="7" tint="0.59996337778862885"/>
                </patternFill>
              </fill>
            </x14:dxf>
          </x14:cfRule>
          <x14:cfRule type="expression" priority="190" id="{1621AAA8-3A49-4C1C-BE34-3790498B6C41}">
            <xm:f>$B22:B43='Status Levels'!$A$3</xm:f>
            <x14:dxf>
              <fill>
                <patternFill>
                  <bgColor theme="6" tint="0.39994506668294322"/>
                </patternFill>
              </fill>
            </x14:dxf>
          </x14:cfRule>
          <x14:cfRule type="expression" priority="191" id="{7CEAF245-D421-4C20-B792-50C744E9E3F4}">
            <xm:f>$B22:B43='Status Levels'!$A$2</xm:f>
            <x14:dxf>
              <fill>
                <patternFill>
                  <bgColor rgb="FFFF5F5F"/>
                </patternFill>
              </fill>
            </x14:dxf>
          </x14:cfRule>
          <x14:cfRule type="expression" priority="192" id="{99F1EBB7-F1C7-4BED-9DEF-5EAC8E1BC94D}">
            <xm:f>$B22:$B43='Status Levels'!$A$1</xm:f>
            <x14:dxf>
              <fill>
                <patternFill>
                  <bgColor rgb="FFFFFF00"/>
                </patternFill>
              </fill>
            </x14:dxf>
          </x14:cfRule>
          <xm:sqref>B22:C27</xm:sqref>
        </x14:conditionalFormatting>
        <x14:conditionalFormatting xmlns:xm="http://schemas.microsoft.com/office/excel/2006/main">
          <x14:cfRule type="expression" priority="193" id="{88A8B369-F9BB-4F3F-8E93-FEDC89B2A7E1}">
            <xm:f>$B28:B44='Status Levels'!$A$5</xm:f>
            <x14:dxf>
              <fill>
                <patternFill>
                  <bgColor rgb="FF00B0F0"/>
                </patternFill>
              </fill>
            </x14:dxf>
          </x14:cfRule>
          <x14:cfRule type="expression" priority="194" id="{ED93B4A8-B3A8-4A9A-8186-60C09A56AC3A}">
            <xm:f>$B28:B44='Status Levels'!$A$4</xm:f>
            <x14:dxf>
              <fill>
                <patternFill>
                  <bgColor theme="7" tint="0.59996337778862885"/>
                </patternFill>
              </fill>
            </x14:dxf>
          </x14:cfRule>
          <x14:cfRule type="expression" priority="195" id="{1621AAA8-3A49-4C1C-BE34-3790498B6C41}">
            <xm:f>$B28:B44='Status Levels'!$A$3</xm:f>
            <x14:dxf>
              <fill>
                <patternFill>
                  <bgColor theme="6" tint="0.39994506668294322"/>
                </patternFill>
              </fill>
            </x14:dxf>
          </x14:cfRule>
          <x14:cfRule type="expression" priority="196" id="{7CEAF245-D421-4C20-B792-50C744E9E3F4}">
            <xm:f>$B28:B44='Status Levels'!$A$2</xm:f>
            <x14:dxf>
              <fill>
                <patternFill>
                  <bgColor rgb="FFFF5F5F"/>
                </patternFill>
              </fill>
            </x14:dxf>
          </x14:cfRule>
          <x14:cfRule type="expression" priority="197" id="{99F1EBB7-F1C7-4BED-9DEF-5EAC8E1BC94D}">
            <xm:f>$B28:$B44='Status Levels'!$A$1</xm:f>
            <x14:dxf>
              <fill>
                <patternFill>
                  <bgColor rgb="FFFFFF00"/>
                </patternFill>
              </fill>
            </x14:dxf>
          </x14:cfRule>
          <xm:sqref>B28:C29 B31:C31 B33:C33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750B33-890C-4647-A52B-7865C0D908EF}">
          <x14:formula1>
            <xm:f>'Status Levels'!$A$1:$A$5</xm:f>
          </x14:formula1>
          <xm:sqref>B16:B20 B31 B22:B29 B33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CS60"/>
  <sheetViews>
    <sheetView zoomScaleNormal="100" workbookViewId="0">
      <pane xSplit="1" ySplit="2" topLeftCell="B3" activePane="bottomRight" state="frozen"/>
      <selection pane="topRight" activeCell="B1" sqref="B1"/>
      <selection pane="bottomLeft" activeCell="A7" sqref="A7"/>
      <selection pane="bottomRight" activeCell="A2" sqref="A2"/>
    </sheetView>
  </sheetViews>
  <sheetFormatPr defaultColWidth="12.7109375" defaultRowHeight="15" customHeight="1"/>
  <cols>
    <col min="1" max="1" width="72.42578125" style="31" customWidth="1"/>
    <col min="2" max="2" width="29.42578125" style="25" customWidth="1"/>
    <col min="3" max="3" width="134.140625" style="25" customWidth="1"/>
    <col min="4" max="23" width="38.7109375" style="25" customWidth="1"/>
    <col min="24" max="16384" width="12.7109375" style="25"/>
  </cols>
  <sheetData>
    <row r="1" spans="1:97" ht="29.25" customHeight="1">
      <c r="A1" s="219" t="s">
        <v>160</v>
      </c>
      <c r="B1" s="220">
        <f>SUM(B58-(B52+B53+B54+B55+B59))</f>
        <v>31</v>
      </c>
      <c r="C1" s="221" t="s">
        <v>66</v>
      </c>
      <c r="D1" s="148"/>
    </row>
    <row r="2" spans="1:97" s="138" customFormat="1" ht="24.75" customHeight="1">
      <c r="A2" s="231" t="s">
        <v>3</v>
      </c>
      <c r="B2" s="271" t="s">
        <v>287</v>
      </c>
      <c r="C2" s="222" t="s">
        <v>288</v>
      </c>
      <c r="D2" s="150"/>
      <c r="E2" s="25"/>
      <c r="F2" s="25"/>
      <c r="G2" s="25"/>
      <c r="H2" s="25"/>
      <c r="I2" s="25"/>
      <c r="J2" s="25"/>
      <c r="K2" s="25"/>
      <c r="L2" s="25"/>
      <c r="M2" s="25"/>
      <c r="N2" s="25"/>
      <c r="O2" s="25"/>
      <c r="P2" s="25"/>
      <c r="Q2" s="25"/>
      <c r="R2" s="25"/>
      <c r="S2" s="25"/>
      <c r="T2" s="25"/>
      <c r="U2" s="25"/>
      <c r="V2" s="25"/>
      <c r="W2" s="25"/>
      <c r="X2" s="25"/>
      <c r="Y2" s="25"/>
      <c r="Z2" s="25"/>
      <c r="AA2" s="25"/>
      <c r="AB2" s="25"/>
      <c r="AC2" s="25"/>
      <c r="AD2" s="25"/>
      <c r="AE2" s="25"/>
      <c r="AF2" s="25"/>
      <c r="AG2" s="25"/>
      <c r="AH2" s="25"/>
      <c r="AI2" s="25"/>
      <c r="AJ2" s="25"/>
      <c r="AK2" s="25"/>
      <c r="AL2" s="25"/>
      <c r="AM2" s="25"/>
      <c r="AN2" s="25"/>
      <c r="AO2" s="25"/>
      <c r="AP2" s="25"/>
      <c r="AQ2" s="25"/>
      <c r="AR2" s="25"/>
      <c r="AS2" s="25"/>
      <c r="AT2" s="25"/>
      <c r="AU2" s="25"/>
      <c r="AV2" s="25"/>
      <c r="AW2" s="25"/>
      <c r="AX2" s="25"/>
      <c r="AY2" s="25"/>
      <c r="AZ2" s="25"/>
      <c r="BA2" s="25"/>
      <c r="BB2" s="25"/>
      <c r="BC2" s="25"/>
      <c r="BD2" s="25"/>
      <c r="BE2" s="25"/>
      <c r="BF2" s="25"/>
      <c r="BG2" s="25"/>
      <c r="BH2" s="25"/>
      <c r="BI2" s="25"/>
      <c r="BJ2" s="25"/>
      <c r="BK2" s="25"/>
      <c r="BL2" s="25"/>
      <c r="BM2" s="25"/>
      <c r="BN2" s="25"/>
      <c r="BO2" s="25"/>
      <c r="BP2" s="25"/>
      <c r="BQ2" s="25"/>
      <c r="BR2" s="25"/>
      <c r="BS2" s="25"/>
      <c r="BT2" s="25"/>
      <c r="BU2" s="25"/>
      <c r="BV2" s="25"/>
      <c r="BW2" s="25"/>
      <c r="BX2" s="25"/>
      <c r="BY2" s="25"/>
      <c r="BZ2" s="25"/>
      <c r="CA2" s="25"/>
      <c r="CB2" s="25"/>
      <c r="CC2" s="25"/>
      <c r="CD2" s="25"/>
      <c r="CE2" s="25"/>
      <c r="CF2" s="25"/>
      <c r="CG2" s="25"/>
      <c r="CH2" s="25"/>
      <c r="CI2" s="25"/>
      <c r="CJ2" s="25"/>
      <c r="CK2" s="25"/>
      <c r="CL2" s="25"/>
      <c r="CM2" s="25"/>
      <c r="CN2" s="25"/>
      <c r="CO2" s="25"/>
      <c r="CP2" s="25"/>
      <c r="CQ2" s="25"/>
      <c r="CR2" s="25"/>
      <c r="CS2" s="25"/>
    </row>
    <row r="3" spans="1:97" ht="20.25" customHeight="1">
      <c r="A3" s="207" t="s">
        <v>310</v>
      </c>
      <c r="B3" s="267" t="s">
        <v>339</v>
      </c>
      <c r="C3" s="208"/>
    </row>
    <row r="4" spans="1:97" ht="20.25" customHeight="1">
      <c r="A4" s="209" t="s">
        <v>290</v>
      </c>
      <c r="B4" s="209"/>
      <c r="C4" s="235"/>
    </row>
    <row r="5" spans="1:97" ht="20.25" customHeight="1">
      <c r="A5" s="211" t="s">
        <v>291</v>
      </c>
      <c r="B5" s="209"/>
      <c r="C5" s="235"/>
    </row>
    <row r="6" spans="1:97" ht="20.25" customHeight="1">
      <c r="A6" s="211" t="s">
        <v>292</v>
      </c>
      <c r="B6" s="209"/>
      <c r="C6" s="235"/>
    </row>
    <row r="7" spans="1:97" ht="20.25" customHeight="1">
      <c r="A7" s="211" t="s">
        <v>293</v>
      </c>
      <c r="B7" s="209"/>
      <c r="C7" s="235"/>
    </row>
    <row r="8" spans="1:97" ht="20.25" customHeight="1">
      <c r="A8" s="209" t="s">
        <v>294</v>
      </c>
      <c r="B8" s="209"/>
      <c r="C8" s="235"/>
    </row>
    <row r="9" spans="1:97" ht="20.25" customHeight="1">
      <c r="A9" s="211" t="s">
        <v>295</v>
      </c>
      <c r="B9" s="209"/>
      <c r="C9" s="235"/>
    </row>
    <row r="10" spans="1:97" ht="20.25" customHeight="1">
      <c r="A10" s="209" t="s">
        <v>296</v>
      </c>
      <c r="B10" s="209"/>
      <c r="C10" s="235"/>
    </row>
    <row r="11" spans="1:97" ht="20.25" customHeight="1">
      <c r="A11" s="209" t="s">
        <v>297</v>
      </c>
      <c r="B11" s="209"/>
      <c r="C11" s="235"/>
    </row>
    <row r="12" spans="1:97" ht="25.5" customHeight="1">
      <c r="A12" s="268" t="s">
        <v>340</v>
      </c>
      <c r="B12" s="269"/>
      <c r="C12" s="270" t="s">
        <v>342</v>
      </c>
      <c r="D12" s="25" t="s">
        <v>341</v>
      </c>
    </row>
    <row r="13" spans="1:97" ht="239.25" customHeight="1">
      <c r="A13" s="238" t="s">
        <v>311</v>
      </c>
      <c r="B13" s="239"/>
      <c r="C13" s="240" t="s">
        <v>312</v>
      </c>
      <c r="D13" s="151"/>
    </row>
    <row r="14" spans="1:97" ht="15.75">
      <c r="A14" s="26" t="s">
        <v>3</v>
      </c>
      <c r="B14" s="231" t="s">
        <v>5</v>
      </c>
      <c r="C14" s="231" t="s">
        <v>288</v>
      </c>
    </row>
    <row r="15" spans="1:97" ht="15.75">
      <c r="A15" s="197" t="s">
        <v>67</v>
      </c>
      <c r="B15" s="136"/>
      <c r="C15" s="136"/>
      <c r="D15" s="151"/>
    </row>
    <row r="16" spans="1:97" ht="30">
      <c r="A16" s="30" t="s">
        <v>68</v>
      </c>
      <c r="B16" s="145"/>
      <c r="C16" s="145"/>
      <c r="D16" s="151"/>
    </row>
    <row r="17" spans="1:4" ht="30">
      <c r="A17" s="30" t="s">
        <v>69</v>
      </c>
      <c r="B17" s="145"/>
      <c r="C17" s="145"/>
      <c r="D17" s="151"/>
    </row>
    <row r="18" spans="1:4" ht="45">
      <c r="A18" s="30" t="s">
        <v>231</v>
      </c>
      <c r="B18" s="145"/>
      <c r="C18" s="145"/>
      <c r="D18" s="151"/>
    </row>
    <row r="19" spans="1:4" ht="30">
      <c r="A19" s="30" t="s">
        <v>232</v>
      </c>
      <c r="B19" s="145"/>
      <c r="C19" s="145"/>
      <c r="D19" s="151"/>
    </row>
    <row r="20" spans="1:4" ht="45">
      <c r="A20" s="30" t="s">
        <v>230</v>
      </c>
      <c r="B20" s="145"/>
      <c r="C20" s="145"/>
      <c r="D20" s="151"/>
    </row>
    <row r="21" spans="1:4" ht="15.75">
      <c r="A21" s="196" t="s">
        <v>70</v>
      </c>
      <c r="B21" s="136"/>
      <c r="C21" s="136"/>
      <c r="D21" s="151"/>
    </row>
    <row r="22" spans="1:4" ht="30">
      <c r="A22" s="30" t="s">
        <v>71</v>
      </c>
      <c r="B22" s="145"/>
      <c r="C22" s="145"/>
      <c r="D22" s="151"/>
    </row>
    <row r="23" spans="1:4" ht="15.75">
      <c r="A23" s="30" t="s">
        <v>72</v>
      </c>
      <c r="B23" s="145"/>
      <c r="C23" s="145"/>
      <c r="D23" s="151"/>
    </row>
    <row r="24" spans="1:4" ht="15.75">
      <c r="A24" s="30" t="s">
        <v>73</v>
      </c>
      <c r="B24" s="145"/>
      <c r="C24" s="145"/>
      <c r="D24" s="151"/>
    </row>
    <row r="25" spans="1:4" ht="30">
      <c r="A25" s="30" t="s">
        <v>74</v>
      </c>
      <c r="B25" s="145"/>
      <c r="C25" s="145"/>
      <c r="D25" s="151"/>
    </row>
    <row r="26" spans="1:4" ht="15.75">
      <c r="A26" s="30" t="s">
        <v>75</v>
      </c>
      <c r="B26" s="145"/>
      <c r="C26" s="145"/>
      <c r="D26" s="151"/>
    </row>
    <row r="27" spans="1:4" ht="30.75">
      <c r="A27" s="30" t="s">
        <v>76</v>
      </c>
      <c r="B27" s="145"/>
      <c r="C27" s="145"/>
      <c r="D27" s="151"/>
    </row>
    <row r="28" spans="1:4" ht="45">
      <c r="A28" s="30" t="s">
        <v>77</v>
      </c>
      <c r="B28" s="145"/>
      <c r="C28" s="145"/>
      <c r="D28" s="151"/>
    </row>
    <row r="29" spans="1:4" ht="30">
      <c r="A29" s="30" t="s">
        <v>78</v>
      </c>
      <c r="B29" s="145"/>
      <c r="C29" s="145"/>
      <c r="D29" s="151"/>
    </row>
    <row r="30" spans="1:4" ht="15.75">
      <c r="A30" s="196" t="s">
        <v>79</v>
      </c>
      <c r="B30" s="136"/>
      <c r="C30" s="136"/>
      <c r="D30" s="151"/>
    </row>
    <row r="31" spans="1:4" ht="35.25" customHeight="1">
      <c r="A31" s="30" t="s">
        <v>80</v>
      </c>
      <c r="B31" s="145"/>
      <c r="C31" s="145"/>
      <c r="D31" s="151"/>
    </row>
    <row r="32" spans="1:4" ht="30.75">
      <c r="A32" s="30" t="s">
        <v>81</v>
      </c>
      <c r="B32" s="145"/>
      <c r="C32" s="145"/>
      <c r="D32" s="151"/>
    </row>
    <row r="33" spans="1:4" ht="30">
      <c r="A33" s="30" t="s">
        <v>82</v>
      </c>
      <c r="B33" s="145"/>
      <c r="C33" s="145"/>
      <c r="D33" s="151"/>
    </row>
    <row r="34" spans="1:4" ht="30.75">
      <c r="A34" s="131" t="s">
        <v>83</v>
      </c>
      <c r="B34" s="145"/>
      <c r="C34" s="145"/>
      <c r="D34" s="151"/>
    </row>
    <row r="35" spans="1:4" ht="15.75">
      <c r="A35" s="195" t="s">
        <v>84</v>
      </c>
      <c r="B35" s="136"/>
      <c r="C35" s="136"/>
      <c r="D35" s="151"/>
    </row>
    <row r="36" spans="1:4" ht="30.75">
      <c r="A36" s="30" t="s">
        <v>85</v>
      </c>
      <c r="B36" s="145"/>
      <c r="C36" s="145"/>
      <c r="D36" s="151"/>
    </row>
    <row r="37" spans="1:4" ht="30">
      <c r="A37" s="30" t="s">
        <v>86</v>
      </c>
      <c r="B37" s="145"/>
      <c r="C37" s="145"/>
      <c r="D37" s="151"/>
    </row>
    <row r="38" spans="1:4" ht="30">
      <c r="A38" s="30" t="s">
        <v>87</v>
      </c>
      <c r="B38" s="145"/>
      <c r="C38" s="145"/>
      <c r="D38" s="151"/>
    </row>
    <row r="39" spans="1:4" ht="30">
      <c r="A39" s="30" t="s">
        <v>88</v>
      </c>
      <c r="B39" s="145"/>
      <c r="C39" s="145"/>
      <c r="D39" s="151"/>
    </row>
    <row r="40" spans="1:4" ht="30">
      <c r="A40" s="30" t="s">
        <v>89</v>
      </c>
      <c r="B40" s="145"/>
      <c r="C40" s="145"/>
      <c r="D40" s="151"/>
    </row>
    <row r="41" spans="1:4" ht="45">
      <c r="A41" s="30" t="s">
        <v>90</v>
      </c>
      <c r="B41" s="145"/>
      <c r="C41" s="145"/>
      <c r="D41" s="151"/>
    </row>
    <row r="42" spans="1:4" ht="30">
      <c r="A42" s="30" t="s">
        <v>91</v>
      </c>
      <c r="B42" s="145"/>
      <c r="C42" s="145"/>
      <c r="D42" s="151"/>
    </row>
    <row r="43" spans="1:4" ht="30">
      <c r="A43" s="30" t="s">
        <v>92</v>
      </c>
      <c r="B43" s="145"/>
      <c r="C43" s="145"/>
      <c r="D43" s="151"/>
    </row>
    <row r="44" spans="1:4" ht="30">
      <c r="A44" s="30" t="s">
        <v>93</v>
      </c>
      <c r="B44" s="145"/>
      <c r="C44" s="145"/>
      <c r="D44" s="151"/>
    </row>
    <row r="45" spans="1:4" ht="15.75">
      <c r="A45" s="30" t="s">
        <v>72</v>
      </c>
      <c r="B45" s="145"/>
      <c r="C45" s="145"/>
      <c r="D45" s="151"/>
    </row>
    <row r="46" spans="1:4" ht="45">
      <c r="A46" s="30" t="s">
        <v>94</v>
      </c>
      <c r="B46" s="145"/>
      <c r="C46" s="145"/>
      <c r="D46" s="151"/>
    </row>
    <row r="47" spans="1:4" ht="45">
      <c r="A47" s="30" t="s">
        <v>95</v>
      </c>
      <c r="B47" s="145"/>
      <c r="C47" s="145"/>
      <c r="D47" s="151"/>
    </row>
    <row r="48" spans="1:4" ht="45">
      <c r="A48" s="30" t="s">
        <v>96</v>
      </c>
      <c r="B48" s="145"/>
      <c r="C48" s="145"/>
      <c r="D48" s="151"/>
    </row>
    <row r="49" spans="1:4" ht="15.75">
      <c r="A49" s="188" t="s">
        <v>242</v>
      </c>
      <c r="B49" s="136"/>
      <c r="C49" s="136"/>
      <c r="D49" s="153"/>
    </row>
    <row r="50" spans="1:4" ht="36.950000000000003" customHeight="1">
      <c r="A50" s="27" t="s">
        <v>243</v>
      </c>
      <c r="B50" s="145"/>
      <c r="C50" s="145"/>
      <c r="D50" s="155"/>
    </row>
    <row r="51" spans="1:4" ht="38.25" customHeight="1">
      <c r="A51" s="136"/>
      <c r="B51" s="264" t="s">
        <v>330</v>
      </c>
      <c r="C51" s="265" t="s">
        <v>331</v>
      </c>
    </row>
    <row r="52" spans="1:4" ht="15" customHeight="1">
      <c r="A52" s="140" t="s">
        <v>299</v>
      </c>
      <c r="B52" s="141">
        <f>COUNTIF($B$2:$B$51,'Status Levels'!A2)</f>
        <v>0</v>
      </c>
      <c r="C52" s="212">
        <f>IF($B$60=0,0,B52/$B$60)</f>
        <v>0</v>
      </c>
    </row>
    <row r="53" spans="1:4" ht="15" customHeight="1">
      <c r="A53" s="140" t="s">
        <v>300</v>
      </c>
      <c r="B53" s="141">
        <f>COUNTIF($B$2:$B$51,'Status Levels'!A3)</f>
        <v>0</v>
      </c>
      <c r="C53" s="212">
        <f>IF($B$60=0,0,B53/$B$60)</f>
        <v>0</v>
      </c>
    </row>
    <row r="54" spans="1:4" ht="15" customHeight="1">
      <c r="A54" s="140" t="s">
        <v>301</v>
      </c>
      <c r="B54" s="141">
        <f>COUNTIF($B$2:$B$51,'Status Levels'!A4)</f>
        <v>0</v>
      </c>
      <c r="C54" s="212">
        <f>IF($B$60=0,0,B54/$B$60)</f>
        <v>0</v>
      </c>
    </row>
    <row r="55" spans="1:4" ht="15" customHeight="1">
      <c r="A55" s="233" t="s">
        <v>302</v>
      </c>
      <c r="B55" s="141">
        <f>COUNTIF($B$2:$B$51,'Status Levels'!A5)</f>
        <v>0</v>
      </c>
      <c r="C55" s="212">
        <f>IF($B$60=0,0,B55/$B$60)</f>
        <v>0</v>
      </c>
    </row>
    <row r="56" spans="1:4" ht="15" customHeight="1">
      <c r="A56" s="234" t="s">
        <v>195</v>
      </c>
      <c r="B56" s="214">
        <f>SUM(B52:B55)</f>
        <v>0</v>
      </c>
      <c r="C56" s="212">
        <f>IF($B$60=0,0,B56/$B$60)</f>
        <v>0</v>
      </c>
    </row>
    <row r="57" spans="1:4" ht="15" customHeight="1" thickBot="1">
      <c r="A57" s="136"/>
      <c r="B57" s="136"/>
      <c r="C57" s="136"/>
    </row>
    <row r="58" spans="1:4" ht="15" customHeight="1">
      <c r="A58" s="142" t="s">
        <v>241</v>
      </c>
      <c r="B58" s="215">
        <v>31</v>
      </c>
      <c r="C58" s="156"/>
    </row>
    <row r="59" spans="1:4" ht="15" customHeight="1">
      <c r="A59" s="143" t="s">
        <v>263</v>
      </c>
      <c r="B59" s="141">
        <f>COUNTIF($B$2:$B$51,'Status Levels'!A1)</f>
        <v>0</v>
      </c>
      <c r="C59" s="212">
        <f>B59/$B58</f>
        <v>0</v>
      </c>
    </row>
    <row r="60" spans="1:4" ht="15" customHeight="1" thickBot="1">
      <c r="A60" s="144" t="s">
        <v>264</v>
      </c>
      <c r="B60" s="216">
        <f>B58-B59</f>
        <v>31</v>
      </c>
      <c r="C60" s="157"/>
    </row>
  </sheetData>
  <conditionalFormatting sqref="A16:A50">
    <cfRule type="expression" dxfId="113" priority="59">
      <formula>INDIRECT("B"&amp;ROW())=1</formula>
    </cfRule>
  </conditionalFormatting>
  <pageMargins left="0.7" right="0.7" top="0.75" bottom="0.75" header="0" footer="0"/>
  <pageSetup orientation="landscape"/>
  <extLst>
    <ext xmlns:x14="http://schemas.microsoft.com/office/spreadsheetml/2009/9/main" uri="{78C0D931-6437-407d-A8EE-F0AAD7539E65}">
      <x14:conditionalFormattings>
        <x14:conditionalFormatting xmlns:xm="http://schemas.microsoft.com/office/excel/2006/main">
          <x14:cfRule type="expression" priority="1" id="{25F85EDC-FF72-44A7-B6C2-EF4092EC32F0}">
            <xm:f>$B16:B41='Status Levels'!$A$5</xm:f>
            <x14:dxf>
              <fill>
                <patternFill>
                  <bgColor rgb="FF00B0F0"/>
                </patternFill>
              </fill>
            </x14:dxf>
          </x14:cfRule>
          <x14:cfRule type="expression" priority="2" id="{00A7906C-8E2E-4850-96DC-B21473CE3B7C}">
            <xm:f>$B16:B41='Status Levels'!$A$4</xm:f>
            <x14:dxf>
              <fill>
                <patternFill>
                  <bgColor theme="7" tint="0.59996337778862885"/>
                </patternFill>
              </fill>
            </x14:dxf>
          </x14:cfRule>
          <x14:cfRule type="expression" priority="3" id="{03F3D13D-F7C7-44EB-855C-FD5A6EF106EF}">
            <xm:f>$B16:B41='Status Levels'!$A$3</xm:f>
            <x14:dxf>
              <fill>
                <patternFill>
                  <bgColor theme="6" tint="0.39994506668294322"/>
                </patternFill>
              </fill>
            </x14:dxf>
          </x14:cfRule>
          <x14:cfRule type="expression" priority="4" id="{4536A784-3387-4FFF-B2E6-FE2721294B18}">
            <xm:f>$B16:B41='Status Levels'!$A$2</xm:f>
            <x14:dxf>
              <fill>
                <patternFill>
                  <bgColor rgb="FFFF5F5F"/>
                </patternFill>
              </fill>
            </x14:dxf>
          </x14:cfRule>
          <x14:cfRule type="expression" priority="5" id="{37152A7A-7C62-4E1B-8FAD-97B8549059B9}">
            <xm:f>$B16:$B41='Status Levels'!$A$1</xm:f>
            <x14:dxf>
              <fill>
                <patternFill>
                  <bgColor rgb="FFFFFF00"/>
                </patternFill>
              </fill>
            </x14:dxf>
          </x14:cfRule>
          <xm:sqref>B16:C20 B22:C29 B31:C34</xm:sqref>
        </x14:conditionalFormatting>
        <x14:conditionalFormatting xmlns:xm="http://schemas.microsoft.com/office/excel/2006/main">
          <x14:cfRule type="expression" priority="198" id="{25F85EDC-FF72-44A7-B6C2-EF4092EC32F0}">
            <xm:f>$B36:B60='Status Levels'!$A$5</xm:f>
            <x14:dxf>
              <fill>
                <patternFill>
                  <bgColor rgb="FF00B0F0"/>
                </patternFill>
              </fill>
            </x14:dxf>
          </x14:cfRule>
          <x14:cfRule type="expression" priority="199" id="{00A7906C-8E2E-4850-96DC-B21473CE3B7C}">
            <xm:f>$B36:B60='Status Levels'!$A$4</xm:f>
            <x14:dxf>
              <fill>
                <patternFill>
                  <bgColor theme="7" tint="0.59996337778862885"/>
                </patternFill>
              </fill>
            </x14:dxf>
          </x14:cfRule>
          <x14:cfRule type="expression" priority="200" id="{03F3D13D-F7C7-44EB-855C-FD5A6EF106EF}">
            <xm:f>$B36:B60='Status Levels'!$A$3</xm:f>
            <x14:dxf>
              <fill>
                <patternFill>
                  <bgColor theme="6" tint="0.39994506668294322"/>
                </patternFill>
              </fill>
            </x14:dxf>
          </x14:cfRule>
          <x14:cfRule type="expression" priority="201" id="{4536A784-3387-4FFF-B2E6-FE2721294B18}">
            <xm:f>$B36:B60='Status Levels'!$A$2</xm:f>
            <x14:dxf>
              <fill>
                <patternFill>
                  <bgColor rgb="FFFF5F5F"/>
                </patternFill>
              </fill>
            </x14:dxf>
          </x14:cfRule>
          <x14:cfRule type="expression" priority="202" id="{37152A7A-7C62-4E1B-8FAD-97B8549059B9}">
            <xm:f>$B36:$B60='Status Levels'!$A$1</xm:f>
            <x14:dxf>
              <fill>
                <patternFill>
                  <bgColor rgb="FFFFFF00"/>
                </patternFill>
              </fill>
            </x14:dxf>
          </x14:cfRule>
          <xm:sqref>B36:C44</xm:sqref>
        </x14:conditionalFormatting>
        <x14:conditionalFormatting xmlns:xm="http://schemas.microsoft.com/office/excel/2006/main">
          <x14:cfRule type="expression" priority="203" id="{25F85EDC-FF72-44A7-B6C2-EF4092EC32F0}">
            <xm:f>$B45:B61='Status Levels'!$A$5</xm:f>
            <x14:dxf>
              <fill>
                <patternFill>
                  <bgColor rgb="FF00B0F0"/>
                </patternFill>
              </fill>
            </x14:dxf>
          </x14:cfRule>
          <x14:cfRule type="expression" priority="204" id="{00A7906C-8E2E-4850-96DC-B21473CE3B7C}">
            <xm:f>$B45:B61='Status Levels'!$A$4</xm:f>
            <x14:dxf>
              <fill>
                <patternFill>
                  <bgColor theme="7" tint="0.59996337778862885"/>
                </patternFill>
              </fill>
            </x14:dxf>
          </x14:cfRule>
          <x14:cfRule type="expression" priority="205" id="{03F3D13D-F7C7-44EB-855C-FD5A6EF106EF}">
            <xm:f>$B45:B61='Status Levels'!$A$3</xm:f>
            <x14:dxf>
              <fill>
                <patternFill>
                  <bgColor theme="6" tint="0.39994506668294322"/>
                </patternFill>
              </fill>
            </x14:dxf>
          </x14:cfRule>
          <x14:cfRule type="expression" priority="206" id="{4536A784-3387-4FFF-B2E6-FE2721294B18}">
            <xm:f>$B45:B61='Status Levels'!$A$2</xm:f>
            <x14:dxf>
              <fill>
                <patternFill>
                  <bgColor rgb="FFFF5F5F"/>
                </patternFill>
              </fill>
            </x14:dxf>
          </x14:cfRule>
          <x14:cfRule type="expression" priority="207" id="{37152A7A-7C62-4E1B-8FAD-97B8549059B9}">
            <xm:f>$B45:$B61='Status Levels'!$A$1</xm:f>
            <x14:dxf>
              <fill>
                <patternFill>
                  <bgColor rgb="FFFFFF00"/>
                </patternFill>
              </fill>
            </x14:dxf>
          </x14:cfRule>
          <xm:sqref>B45:C48 B50:C50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83347DB7-873D-4CB5-9465-F5378AF4D5EB}">
          <x14:formula1>
            <xm:f>'Status Levels'!$A$1:$A$5</xm:f>
          </x14:formula1>
          <xm:sqref>B22:B29 B31:B34 B36:B48 B50 B16:B20</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G57"/>
  <sheetViews>
    <sheetView zoomScaleNormal="100" workbookViewId="0">
      <pane xSplit="1" ySplit="2" topLeftCell="B3" activePane="bottomRight" state="frozen"/>
      <selection pane="topRight" activeCell="B1" sqref="B1"/>
      <selection pane="bottomLeft" activeCell="A7" sqref="A7"/>
      <selection pane="bottomRight" activeCell="A2" sqref="A2"/>
    </sheetView>
  </sheetViews>
  <sheetFormatPr defaultColWidth="12.7109375" defaultRowHeight="15" customHeight="1"/>
  <cols>
    <col min="1" max="1" width="66.42578125" customWidth="1"/>
    <col min="2" max="2" width="33.42578125" style="25" customWidth="1"/>
    <col min="3" max="3" width="134.85546875" style="25" customWidth="1"/>
    <col min="4" max="23" width="38.7109375" style="158" customWidth="1"/>
    <col min="24" max="33" width="12.7109375" style="158"/>
  </cols>
  <sheetData>
    <row r="1" spans="1:4" ht="44.25" customHeight="1">
      <c r="A1" s="241" t="s">
        <v>160</v>
      </c>
      <c r="B1" s="242">
        <f>SUM(B55-(B49+B50+B51+B52+B56))</f>
        <v>27</v>
      </c>
      <c r="C1" s="221" t="s">
        <v>313</v>
      </c>
      <c r="D1" s="162"/>
    </row>
    <row r="2" spans="1:4" ht="29.25" customHeight="1">
      <c r="A2" s="231" t="s">
        <v>3</v>
      </c>
      <c r="B2" s="243" t="s">
        <v>287</v>
      </c>
      <c r="C2" s="243" t="s">
        <v>288</v>
      </c>
      <c r="D2" s="162"/>
    </row>
    <row r="3" spans="1:4" ht="24" customHeight="1">
      <c r="A3" s="207" t="s">
        <v>316</v>
      </c>
      <c r="B3" s="267" t="s">
        <v>339</v>
      </c>
      <c r="C3" s="208"/>
    </row>
    <row r="4" spans="1:4" ht="15" customHeight="1">
      <c r="A4" s="209" t="s">
        <v>290</v>
      </c>
      <c r="B4" s="209"/>
      <c r="C4" s="235"/>
    </row>
    <row r="5" spans="1:4" ht="15" customHeight="1">
      <c r="A5" s="211" t="s">
        <v>291</v>
      </c>
      <c r="B5" s="209"/>
      <c r="C5" s="235"/>
    </row>
    <row r="6" spans="1:4" ht="15" customHeight="1">
      <c r="A6" s="211" t="s">
        <v>292</v>
      </c>
      <c r="B6" s="209"/>
      <c r="C6" s="235"/>
    </row>
    <row r="7" spans="1:4" ht="15" customHeight="1">
      <c r="A7" s="211" t="s">
        <v>293</v>
      </c>
      <c r="B7" s="209"/>
      <c r="C7" s="235"/>
    </row>
    <row r="8" spans="1:4" ht="15" customHeight="1">
      <c r="A8" s="209" t="s">
        <v>294</v>
      </c>
      <c r="B8" s="209"/>
      <c r="C8" s="235"/>
    </row>
    <row r="9" spans="1:4" ht="15" customHeight="1">
      <c r="A9" s="211" t="s">
        <v>295</v>
      </c>
      <c r="B9" s="209"/>
      <c r="C9" s="235"/>
    </row>
    <row r="10" spans="1:4" ht="15" customHeight="1">
      <c r="A10" s="209" t="s">
        <v>296</v>
      </c>
      <c r="B10" s="209"/>
      <c r="C10" s="235"/>
    </row>
    <row r="11" spans="1:4" ht="15" customHeight="1">
      <c r="A11" s="209" t="s">
        <v>297</v>
      </c>
      <c r="B11" s="209"/>
      <c r="C11" s="235"/>
    </row>
    <row r="12" spans="1:4" s="25" customFormat="1" ht="25.5" customHeight="1">
      <c r="A12" s="268" t="s">
        <v>340</v>
      </c>
      <c r="B12" s="269"/>
      <c r="C12" s="270" t="s">
        <v>342</v>
      </c>
      <c r="D12" s="25" t="s">
        <v>341</v>
      </c>
    </row>
    <row r="13" spans="1:4" ht="303.75" customHeight="1">
      <c r="A13" s="244" t="s">
        <v>314</v>
      </c>
      <c r="B13" s="245"/>
      <c r="C13" s="246" t="s">
        <v>315</v>
      </c>
      <c r="D13" s="159"/>
    </row>
    <row r="14" spans="1:4" ht="15.75" customHeight="1">
      <c r="A14" s="261" t="s">
        <v>3</v>
      </c>
      <c r="B14" s="261" t="s">
        <v>5</v>
      </c>
      <c r="C14" s="231" t="s">
        <v>288</v>
      </c>
      <c r="D14" s="161"/>
    </row>
    <row r="15" spans="1:4" ht="22.5" customHeight="1">
      <c r="A15" s="191" t="s">
        <v>234</v>
      </c>
      <c r="B15" s="136"/>
      <c r="C15" s="136"/>
      <c r="D15" s="159"/>
    </row>
    <row r="16" spans="1:4" ht="51.95" customHeight="1">
      <c r="A16" s="134" t="s">
        <v>233</v>
      </c>
      <c r="B16" s="145"/>
      <c r="C16" s="145"/>
      <c r="D16" s="159"/>
    </row>
    <row r="17" spans="1:4" ht="30">
      <c r="A17" s="3" t="s">
        <v>97</v>
      </c>
      <c r="B17" s="145"/>
      <c r="C17" s="145"/>
      <c r="D17" s="159"/>
    </row>
    <row r="18" spans="1:4" ht="15.75">
      <c r="A18" s="3" t="s">
        <v>98</v>
      </c>
      <c r="B18" s="145"/>
      <c r="C18" s="145"/>
      <c r="D18" s="159"/>
    </row>
    <row r="19" spans="1:4" ht="30">
      <c r="A19" s="3" t="s">
        <v>99</v>
      </c>
      <c r="B19" s="145"/>
      <c r="C19" s="145"/>
      <c r="D19" s="159"/>
    </row>
    <row r="20" spans="1:4" ht="30">
      <c r="A20" s="3" t="s">
        <v>100</v>
      </c>
      <c r="B20" s="145"/>
      <c r="C20" s="145"/>
      <c r="D20" s="159"/>
    </row>
    <row r="21" spans="1:4" ht="15.75">
      <c r="A21" s="191" t="s">
        <v>101</v>
      </c>
      <c r="B21" s="136"/>
      <c r="C21" s="136"/>
      <c r="D21" s="159"/>
    </row>
    <row r="22" spans="1:4" ht="15.75">
      <c r="A22" s="3" t="s">
        <v>102</v>
      </c>
      <c r="B22" s="145"/>
      <c r="C22" s="145"/>
      <c r="D22" s="159"/>
    </row>
    <row r="23" spans="1:4" ht="30">
      <c r="A23" s="3" t="s">
        <v>103</v>
      </c>
      <c r="B23" s="145"/>
      <c r="C23" s="145"/>
      <c r="D23" s="159"/>
    </row>
    <row r="24" spans="1:4" ht="15.75">
      <c r="A24" s="3" t="s">
        <v>104</v>
      </c>
      <c r="B24" s="145"/>
      <c r="C24" s="145"/>
      <c r="D24" s="159"/>
    </row>
    <row r="25" spans="1:4" ht="15.75">
      <c r="A25" s="3" t="s">
        <v>105</v>
      </c>
      <c r="B25" s="145"/>
      <c r="C25" s="145"/>
      <c r="D25" s="159"/>
    </row>
    <row r="26" spans="1:4" ht="30">
      <c r="A26" s="3" t="s">
        <v>106</v>
      </c>
      <c r="B26" s="145"/>
      <c r="C26" s="145"/>
      <c r="D26" s="159"/>
    </row>
    <row r="27" spans="1:4" ht="45">
      <c r="A27" s="3" t="s">
        <v>107</v>
      </c>
      <c r="B27" s="145"/>
      <c r="C27" s="145"/>
      <c r="D27" s="159"/>
    </row>
    <row r="28" spans="1:4" ht="15.75">
      <c r="A28" s="191" t="s">
        <v>31</v>
      </c>
      <c r="B28" s="136"/>
      <c r="C28" s="136"/>
      <c r="D28" s="159"/>
    </row>
    <row r="29" spans="1:4" ht="15.75">
      <c r="A29" s="3" t="s">
        <v>32</v>
      </c>
      <c r="B29" s="145"/>
      <c r="C29" s="145"/>
      <c r="D29" s="159"/>
    </row>
    <row r="30" spans="1:4" ht="30">
      <c r="A30" s="3" t="s">
        <v>33</v>
      </c>
      <c r="B30" s="145"/>
      <c r="C30" s="145"/>
      <c r="D30" s="159"/>
    </row>
    <row r="31" spans="1:4" ht="15.75">
      <c r="A31" s="3" t="s">
        <v>34</v>
      </c>
      <c r="B31" s="145"/>
      <c r="C31" s="145"/>
      <c r="D31" s="159"/>
    </row>
    <row r="32" spans="1:4" ht="15.75">
      <c r="A32" s="191" t="s">
        <v>35</v>
      </c>
      <c r="B32" s="136"/>
      <c r="C32" s="136"/>
      <c r="D32" s="159"/>
    </row>
    <row r="33" spans="1:33" ht="29.25" customHeight="1">
      <c r="A33" s="3" t="s">
        <v>36</v>
      </c>
      <c r="B33" s="145"/>
      <c r="C33" s="145"/>
      <c r="D33" s="159"/>
    </row>
    <row r="34" spans="1:33" ht="30">
      <c r="A34" s="3" t="s">
        <v>37</v>
      </c>
      <c r="B34" s="145"/>
      <c r="C34" s="145"/>
      <c r="D34" s="159"/>
    </row>
    <row r="35" spans="1:33" ht="15.75">
      <c r="A35" s="3" t="s">
        <v>38</v>
      </c>
      <c r="B35" s="145"/>
      <c r="C35" s="145"/>
      <c r="D35" s="159"/>
    </row>
    <row r="36" spans="1:33" ht="30">
      <c r="A36" s="3" t="s">
        <v>39</v>
      </c>
      <c r="B36" s="145"/>
      <c r="C36" s="145"/>
      <c r="D36" s="159"/>
    </row>
    <row r="37" spans="1:33" ht="15.75">
      <c r="A37" s="3" t="s">
        <v>40</v>
      </c>
      <c r="B37" s="145"/>
      <c r="C37" s="145"/>
      <c r="D37" s="159"/>
    </row>
    <row r="38" spans="1:33" ht="15.75">
      <c r="A38" s="3" t="s">
        <v>41</v>
      </c>
      <c r="B38" s="145"/>
      <c r="C38" s="145"/>
      <c r="D38" s="159"/>
    </row>
    <row r="39" spans="1:33" ht="15.75">
      <c r="A39" s="3" t="s">
        <v>42</v>
      </c>
      <c r="B39" s="145"/>
      <c r="C39" s="145"/>
      <c r="D39" s="159"/>
    </row>
    <row r="40" spans="1:33" ht="45">
      <c r="A40" s="3" t="s">
        <v>43</v>
      </c>
      <c r="B40" s="145"/>
      <c r="C40" s="145"/>
      <c r="D40" s="159"/>
    </row>
    <row r="41" spans="1:33" ht="15.75">
      <c r="A41" s="3" t="s">
        <v>44</v>
      </c>
      <c r="B41" s="145"/>
      <c r="C41" s="145"/>
      <c r="D41" s="159"/>
    </row>
    <row r="42" spans="1:33" ht="15.75">
      <c r="A42" s="3" t="s">
        <v>45</v>
      </c>
      <c r="B42" s="145"/>
      <c r="C42" s="145"/>
      <c r="D42" s="159"/>
    </row>
    <row r="43" spans="1:33" ht="30">
      <c r="A43" s="3" t="s">
        <v>46</v>
      </c>
      <c r="B43" s="145"/>
      <c r="C43" s="145"/>
      <c r="D43" s="159"/>
    </row>
    <row r="44" spans="1:33" ht="15.75">
      <c r="A44" s="191" t="s">
        <v>108</v>
      </c>
      <c r="B44" s="136"/>
      <c r="C44" s="136"/>
      <c r="D44" s="159"/>
    </row>
    <row r="45" spans="1:33" ht="45">
      <c r="A45" s="3" t="s">
        <v>109</v>
      </c>
      <c r="B45" s="145"/>
      <c r="C45" s="145"/>
      <c r="D45" s="159"/>
    </row>
    <row r="46" spans="1:33" s="25" customFormat="1" ht="15.75">
      <c r="A46" s="188" t="s">
        <v>242</v>
      </c>
      <c r="B46" s="136"/>
      <c r="C46" s="136"/>
      <c r="D46" s="153"/>
    </row>
    <row r="47" spans="1:33" s="25" customFormat="1" ht="32.450000000000003" customHeight="1">
      <c r="A47" s="27" t="s">
        <v>243</v>
      </c>
      <c r="B47" s="145"/>
      <c r="C47" s="145"/>
      <c r="D47" s="155"/>
    </row>
    <row r="48" spans="1:33" ht="15.75" customHeight="1">
      <c r="A48" s="136"/>
      <c r="B48" s="136"/>
      <c r="C48" s="136"/>
      <c r="AG48"/>
    </row>
    <row r="49" spans="1:33" s="158" customFormat="1" ht="15.75" customHeight="1">
      <c r="A49" s="140" t="s">
        <v>299</v>
      </c>
      <c r="B49" s="141">
        <f>COUNTIF($B$2:$B$48,'Status Levels'!A2)</f>
        <v>0</v>
      </c>
      <c r="C49" s="212">
        <f>IF($B$57=0,0,B49/$B$57)</f>
        <v>0</v>
      </c>
    </row>
    <row r="50" spans="1:33" ht="15" customHeight="1">
      <c r="A50" s="140" t="s">
        <v>300</v>
      </c>
      <c r="B50" s="141">
        <f>COUNTIF($B$2:$B$48,'Status Levels'!A3)</f>
        <v>0</v>
      </c>
      <c r="C50" s="212">
        <f>IF($B$57=0,0,B50/$B$57)</f>
        <v>0</v>
      </c>
      <c r="AC50"/>
      <c r="AD50"/>
      <c r="AE50"/>
      <c r="AF50"/>
      <c r="AG50"/>
    </row>
    <row r="51" spans="1:33" ht="15" customHeight="1">
      <c r="A51" s="140" t="s">
        <v>301</v>
      </c>
      <c r="B51" s="141">
        <f>COUNTIF($B$2:$B$48,'Status Levels'!A4)</f>
        <v>0</v>
      </c>
      <c r="C51" s="212">
        <f>IF($B$57=0,0,B51/$B$57)</f>
        <v>0</v>
      </c>
    </row>
    <row r="52" spans="1:33" ht="15" customHeight="1">
      <c r="A52" s="140" t="s">
        <v>302</v>
      </c>
      <c r="B52" s="141">
        <f>COUNTIF($B$2:$B$48,'Status Levels'!A5)</f>
        <v>0</v>
      </c>
      <c r="C52" s="212">
        <f>IF($B$57=0,0,B52/$B$57)</f>
        <v>0</v>
      </c>
    </row>
    <row r="53" spans="1:33" ht="15" customHeight="1">
      <c r="A53" s="213" t="s">
        <v>195</v>
      </c>
      <c r="B53" s="214">
        <f>SUM(B49:B52)</f>
        <v>0</v>
      </c>
      <c r="C53" s="212">
        <f>IF($B$57=0,0,B53/$B$57)</f>
        <v>0</v>
      </c>
    </row>
    <row r="54" spans="1:33" ht="15" customHeight="1" thickBot="1">
      <c r="A54" s="136"/>
      <c r="B54" s="136"/>
      <c r="C54" s="136"/>
    </row>
    <row r="55" spans="1:33" ht="15" customHeight="1">
      <c r="A55" s="142" t="s">
        <v>241</v>
      </c>
      <c r="B55" s="215">
        <v>27</v>
      </c>
      <c r="C55" s="156"/>
    </row>
    <row r="56" spans="1:33" ht="15" customHeight="1">
      <c r="A56" s="143" t="s">
        <v>263</v>
      </c>
      <c r="B56" s="141">
        <f>COUNTIF($B$2:$B$48,'Status Levels'!A1)</f>
        <v>0</v>
      </c>
      <c r="C56" s="212">
        <f>B56/$B$55</f>
        <v>0</v>
      </c>
    </row>
    <row r="57" spans="1:33" ht="15" customHeight="1" thickBot="1">
      <c r="A57" s="144" t="s">
        <v>264</v>
      </c>
      <c r="B57" s="216">
        <f>B55-B56</f>
        <v>27</v>
      </c>
      <c r="C57" s="157"/>
    </row>
  </sheetData>
  <conditionalFormatting sqref="A16:A47">
    <cfRule type="expression" dxfId="97" priority="61">
      <formula>INDIRECT("B"&amp;ROW())=1</formula>
    </cfRule>
  </conditionalFormatting>
  <pageMargins left="0.7" right="0.7" top="0.75" bottom="0.75" header="0" footer="0"/>
  <pageSetup orientation="landscape"/>
  <extLst>
    <ext xmlns:x14="http://schemas.microsoft.com/office/spreadsheetml/2009/9/main" uri="{78C0D931-6437-407d-A8EE-F0AAD7539E65}">
      <x14:conditionalFormattings>
        <x14:conditionalFormatting xmlns:xm="http://schemas.microsoft.com/office/excel/2006/main">
          <x14:cfRule type="expression" priority="1" id="{BD1D1514-0299-4B70-9C78-DC90C1FEAE03}">
            <xm:f>$B16:B41='Status Levels'!$A$5</xm:f>
            <x14:dxf>
              <fill>
                <patternFill>
                  <bgColor rgb="FF00B0F0"/>
                </patternFill>
              </fill>
            </x14:dxf>
          </x14:cfRule>
          <x14:cfRule type="expression" priority="2" id="{A3A7B611-ABAC-4843-80D2-F5197CCB8B7B}">
            <xm:f>$B16:B41='Status Levels'!$A$4</xm:f>
            <x14:dxf>
              <fill>
                <patternFill>
                  <bgColor theme="7" tint="0.59996337778862885"/>
                </patternFill>
              </fill>
            </x14:dxf>
          </x14:cfRule>
          <x14:cfRule type="expression" priority="3" id="{DA458F32-052E-4009-87A1-560CFECCEE22}">
            <xm:f>$B16:B41='Status Levels'!$A$3</xm:f>
            <x14:dxf>
              <fill>
                <patternFill>
                  <bgColor theme="6" tint="0.39994506668294322"/>
                </patternFill>
              </fill>
            </x14:dxf>
          </x14:cfRule>
          <x14:cfRule type="expression" priority="4" id="{49DBAABE-CC3E-4409-87DF-9FA5C804FB37}">
            <xm:f>$B16:B41='Status Levels'!$A$2</xm:f>
            <x14:dxf>
              <fill>
                <patternFill>
                  <bgColor rgb="FFFF5F5F"/>
                </patternFill>
              </fill>
            </x14:dxf>
          </x14:cfRule>
          <x14:cfRule type="expression" priority="5" id="{DB7423F2-C0FF-48D0-A521-CD18E3F6258C}">
            <xm:f>$B16:$B41='Status Levels'!$A$1</xm:f>
            <x14:dxf>
              <fill>
                <patternFill>
                  <bgColor rgb="FFFFFF00"/>
                </patternFill>
              </fill>
            </x14:dxf>
          </x14:cfRule>
          <xm:sqref>B16:C20</xm:sqref>
        </x14:conditionalFormatting>
        <x14:conditionalFormatting xmlns:xm="http://schemas.microsoft.com/office/excel/2006/main">
          <x14:cfRule type="expression" priority="6" id="{877B139F-BD95-4799-A758-3502FE4430D4}">
            <xm:f>$B22:B47='Status Levels'!$A$5</xm:f>
            <x14:dxf>
              <fill>
                <patternFill>
                  <bgColor rgb="FF00B0F0"/>
                </patternFill>
              </fill>
            </x14:dxf>
          </x14:cfRule>
          <x14:cfRule type="expression" priority="7" id="{D564532A-DB00-4F44-9535-291457FA6FF3}">
            <xm:f>$B22:B47='Status Levels'!$A$4</xm:f>
            <x14:dxf>
              <fill>
                <patternFill>
                  <bgColor theme="7" tint="0.59996337778862885"/>
                </patternFill>
              </fill>
            </x14:dxf>
          </x14:cfRule>
          <x14:cfRule type="expression" priority="8" id="{12FC0237-EBCA-45FB-A5BD-135C0CAE4B27}">
            <xm:f>$B22:B47='Status Levels'!$A$3</xm:f>
            <x14:dxf>
              <fill>
                <patternFill>
                  <bgColor theme="6" tint="0.39994506668294322"/>
                </patternFill>
              </fill>
            </x14:dxf>
          </x14:cfRule>
          <x14:cfRule type="expression" priority="9" id="{D8D76861-F20C-4E46-8568-1072511EFA19}">
            <xm:f>$B22:B47='Status Levels'!$A$2</xm:f>
            <x14:dxf>
              <fill>
                <patternFill>
                  <bgColor rgb="FFFF5F5F"/>
                </patternFill>
              </fill>
            </x14:dxf>
          </x14:cfRule>
          <x14:cfRule type="expression" priority="10" id="{651EB0BA-22AA-4AC0-B999-75FB90E388BB}">
            <xm:f>$B22:$B47='Status Levels'!$A$1</xm:f>
            <x14:dxf>
              <fill>
                <patternFill>
                  <bgColor rgb="FFFFFF00"/>
                </patternFill>
              </fill>
            </x14:dxf>
          </x14:cfRule>
          <xm:sqref>B22:C27</xm:sqref>
        </x14:conditionalFormatting>
        <x14:conditionalFormatting xmlns:xm="http://schemas.microsoft.com/office/excel/2006/main">
          <x14:cfRule type="expression" priority="11" id="{595C5AEF-492A-440D-8A71-DA0BAC114D39}">
            <xm:f>$B29:B54='Status Levels'!$A$5</xm:f>
            <x14:dxf>
              <fill>
                <patternFill>
                  <bgColor rgb="FF00B0F0"/>
                </patternFill>
              </fill>
            </x14:dxf>
          </x14:cfRule>
          <x14:cfRule type="expression" priority="12" id="{09D4783F-A774-4E23-B93F-B3FA4FB3FFB3}">
            <xm:f>$B29:B54='Status Levels'!$A$4</xm:f>
            <x14:dxf>
              <fill>
                <patternFill>
                  <bgColor theme="7" tint="0.59996337778862885"/>
                </patternFill>
              </fill>
            </x14:dxf>
          </x14:cfRule>
          <x14:cfRule type="expression" priority="13" id="{7236BB4B-4C1D-4748-A538-250E1F361E9A}">
            <xm:f>$B29:B54='Status Levels'!$A$3</xm:f>
            <x14:dxf>
              <fill>
                <patternFill>
                  <bgColor theme="6" tint="0.39994506668294322"/>
                </patternFill>
              </fill>
            </x14:dxf>
          </x14:cfRule>
          <x14:cfRule type="expression" priority="14" id="{FFE9530D-F890-4488-91C3-A35A74C3FE87}">
            <xm:f>$B29:B54='Status Levels'!$A$2</xm:f>
            <x14:dxf>
              <fill>
                <patternFill>
                  <bgColor rgb="FFFF5F5F"/>
                </patternFill>
              </fill>
            </x14:dxf>
          </x14:cfRule>
          <x14:cfRule type="expression" priority="15" id="{6B3B73E7-75FB-4EA5-A4B7-279C11FE3836}">
            <xm:f>$B29:$B54='Status Levels'!$A$1</xm:f>
            <x14:dxf>
              <fill>
                <patternFill>
                  <bgColor rgb="FFFFFF00"/>
                </patternFill>
              </fill>
            </x14:dxf>
          </x14:cfRule>
          <xm:sqref>B29:C31</xm:sqref>
        </x14:conditionalFormatting>
        <x14:conditionalFormatting xmlns:xm="http://schemas.microsoft.com/office/excel/2006/main">
          <x14:cfRule type="expression" priority="208" id="{BD1D1514-0299-4B70-9C78-DC90C1FEAE03}">
            <xm:f>$B33:B57='Status Levels'!$A$5</xm:f>
            <x14:dxf>
              <fill>
                <patternFill>
                  <bgColor rgb="FF00B0F0"/>
                </patternFill>
              </fill>
            </x14:dxf>
          </x14:cfRule>
          <x14:cfRule type="expression" priority="209" id="{A3A7B611-ABAC-4843-80D2-F5197CCB8B7B}">
            <xm:f>$B33:B57='Status Levels'!$A$4</xm:f>
            <x14:dxf>
              <fill>
                <patternFill>
                  <bgColor theme="7" tint="0.59996337778862885"/>
                </patternFill>
              </fill>
            </x14:dxf>
          </x14:cfRule>
          <x14:cfRule type="expression" priority="210" id="{DA458F32-052E-4009-87A1-560CFECCEE22}">
            <xm:f>$B33:B57='Status Levels'!$A$3</xm:f>
            <x14:dxf>
              <fill>
                <patternFill>
                  <bgColor theme="6" tint="0.39994506668294322"/>
                </patternFill>
              </fill>
            </x14:dxf>
          </x14:cfRule>
          <x14:cfRule type="expression" priority="211" id="{49DBAABE-CC3E-4409-87DF-9FA5C804FB37}">
            <xm:f>$B33:B57='Status Levels'!$A$2</xm:f>
            <x14:dxf>
              <fill>
                <patternFill>
                  <bgColor rgb="FFFF5F5F"/>
                </patternFill>
              </fill>
            </x14:dxf>
          </x14:cfRule>
          <x14:cfRule type="expression" priority="212" id="{DB7423F2-C0FF-48D0-A521-CD18E3F6258C}">
            <xm:f>$B33:$B57='Status Levels'!$A$1</xm:f>
            <x14:dxf>
              <fill>
                <patternFill>
                  <bgColor rgb="FFFFFF00"/>
                </patternFill>
              </fill>
            </x14:dxf>
          </x14:cfRule>
          <xm:sqref>B33:C41</xm:sqref>
        </x14:conditionalFormatting>
        <x14:conditionalFormatting xmlns:xm="http://schemas.microsoft.com/office/excel/2006/main">
          <x14:cfRule type="expression" priority="213" id="{BD1D1514-0299-4B70-9C78-DC90C1FEAE03}">
            <xm:f>$B42:B58='Status Levels'!$A$5</xm:f>
            <x14:dxf>
              <fill>
                <patternFill>
                  <bgColor rgb="FF00B0F0"/>
                </patternFill>
              </fill>
            </x14:dxf>
          </x14:cfRule>
          <x14:cfRule type="expression" priority="214" id="{A3A7B611-ABAC-4843-80D2-F5197CCB8B7B}">
            <xm:f>$B42:B58='Status Levels'!$A$4</xm:f>
            <x14:dxf>
              <fill>
                <patternFill>
                  <bgColor theme="7" tint="0.59996337778862885"/>
                </patternFill>
              </fill>
            </x14:dxf>
          </x14:cfRule>
          <x14:cfRule type="expression" priority="215" id="{DA458F32-052E-4009-87A1-560CFECCEE22}">
            <xm:f>$B42:B58='Status Levels'!$A$3</xm:f>
            <x14:dxf>
              <fill>
                <patternFill>
                  <bgColor theme="6" tint="0.39994506668294322"/>
                </patternFill>
              </fill>
            </x14:dxf>
          </x14:cfRule>
          <x14:cfRule type="expression" priority="216" id="{49DBAABE-CC3E-4409-87DF-9FA5C804FB37}">
            <xm:f>$B42:B58='Status Levels'!$A$2</xm:f>
            <x14:dxf>
              <fill>
                <patternFill>
                  <bgColor rgb="FFFF5F5F"/>
                </patternFill>
              </fill>
            </x14:dxf>
          </x14:cfRule>
          <x14:cfRule type="expression" priority="217" id="{DB7423F2-C0FF-48D0-A521-CD18E3F6258C}">
            <xm:f>$B42:$B58='Status Levels'!$A$1</xm:f>
            <x14:dxf>
              <fill>
                <patternFill>
                  <bgColor rgb="FFFFFF00"/>
                </patternFill>
              </fill>
            </x14:dxf>
          </x14:cfRule>
          <xm:sqref>B42:C43 B45:C45 B47:C47</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5FCCB02-1DF1-46A8-9BFC-A105F49FBEBA}">
          <x14:formula1>
            <xm:f>'Status Levels'!$A$1:$A$5</xm:f>
          </x14:formula1>
          <xm:sqref>B29:B31 B33:B43 B45 B22:B27 B47 B16:B20</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customXml/itemProps2.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AB521482-6629-4454-92EA-D528ACBE6126}">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Cover</vt:lpstr>
      <vt:lpstr>Final Totals</vt:lpstr>
      <vt:lpstr>Use Instructions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 Levels</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2024-12-17T18:21:18Z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